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21075" windowHeight="10035"/>
  </bookViews>
  <sheets>
    <sheet name="FY13 Analyze by Dollars Charged" sheetId="3" r:id="rId1"/>
    <sheet name="FY13 Analyze by Effort" sheetId="1" r:id="rId2"/>
    <sheet name="values" sheetId="2" state="hidden" r:id="rId3"/>
  </sheets>
  <definedNames>
    <definedName name="_xlnm._FilterDatabase" localSheetId="1" hidden="1">'FY13 Analyze by Effort'!$E$8:$J$32</definedName>
  </definedNames>
  <calcPr calcId="145621"/>
</workbook>
</file>

<file path=xl/calcChain.xml><?xml version="1.0" encoding="utf-8"?>
<calcChain xmlns="http://schemas.openxmlformats.org/spreadsheetml/2006/main">
  <c r="G9" i="1" l="1"/>
  <c r="G9" i="3"/>
  <c r="H9" i="3" l="1"/>
  <c r="C28" i="3" l="1"/>
  <c r="C26" i="3"/>
  <c r="H30" i="3" l="1"/>
  <c r="H27" i="3"/>
  <c r="H24" i="3"/>
  <c r="H21" i="3"/>
  <c r="H18" i="3"/>
  <c r="H15" i="3"/>
  <c r="H12" i="3"/>
  <c r="H13" i="3" l="1"/>
  <c r="E30" i="3"/>
  <c r="E27" i="3"/>
  <c r="E24" i="3"/>
  <c r="E21" i="3"/>
  <c r="E18" i="3"/>
  <c r="E15" i="3"/>
  <c r="E9" i="3"/>
  <c r="H14" i="3" l="1"/>
  <c r="G24" i="3"/>
  <c r="G18" i="3"/>
  <c r="G15" i="3"/>
  <c r="H22" i="3"/>
  <c r="G22" i="3" s="1"/>
  <c r="H25" i="3"/>
  <c r="G25" i="3" s="1"/>
  <c r="G30" i="3"/>
  <c r="H16" i="3"/>
  <c r="G21" i="3"/>
  <c r="H10" i="3"/>
  <c r="G10" i="3" s="1"/>
  <c r="G12" i="3"/>
  <c r="H19" i="3"/>
  <c r="H28" i="3"/>
  <c r="H31" i="3"/>
  <c r="G27" i="3"/>
  <c r="G13" i="3"/>
  <c r="E18" i="1"/>
  <c r="E15" i="1"/>
  <c r="E12" i="1"/>
  <c r="C28" i="1"/>
  <c r="C29" i="1" s="1"/>
  <c r="G26" i="3" l="1"/>
  <c r="C30" i="1"/>
  <c r="G14" i="3"/>
  <c r="G19" i="3"/>
  <c r="G20" i="3" s="1"/>
  <c r="H11" i="3"/>
  <c r="G23" i="3"/>
  <c r="G31" i="3"/>
  <c r="G32" i="3" s="1"/>
  <c r="H32" i="3"/>
  <c r="H29" i="3"/>
  <c r="H26" i="3"/>
  <c r="H23" i="3"/>
  <c r="H20" i="3"/>
  <c r="H17" i="3"/>
  <c r="G16" i="3"/>
  <c r="G17" i="3" s="1"/>
  <c r="G11" i="3"/>
  <c r="G28" i="3"/>
  <c r="G29" i="3" s="1"/>
  <c r="C32" i="1"/>
  <c r="J9" i="1" s="1"/>
  <c r="E30" i="1"/>
  <c r="E27" i="1"/>
  <c r="E24" i="1"/>
  <c r="E21" i="1"/>
  <c r="E9" i="1"/>
  <c r="C34" i="1" l="1"/>
  <c r="C33" i="1"/>
  <c r="I28" i="1" l="1"/>
  <c r="I9" i="1"/>
  <c r="H22" i="1"/>
  <c r="H9" i="1"/>
  <c r="I19" i="1"/>
  <c r="I10" i="1"/>
  <c r="H16" i="1"/>
  <c r="H31" i="1"/>
  <c r="H10" i="1"/>
  <c r="H19" i="1"/>
  <c r="I27" i="1"/>
  <c r="I12" i="1"/>
  <c r="I18" i="1"/>
  <c r="I20" i="1" s="1"/>
  <c r="I24" i="1"/>
  <c r="I30" i="1"/>
  <c r="I15" i="1"/>
  <c r="I21" i="1"/>
  <c r="H25" i="1"/>
  <c r="I22" i="1"/>
  <c r="H28" i="1"/>
  <c r="I25" i="1"/>
  <c r="I16" i="1"/>
  <c r="H15" i="1"/>
  <c r="H21" i="1"/>
  <c r="H27" i="1"/>
  <c r="H12" i="1"/>
  <c r="H18" i="1"/>
  <c r="H30" i="1"/>
  <c r="H24" i="1"/>
  <c r="H26" i="1" s="1"/>
  <c r="I31" i="1"/>
  <c r="H13" i="1"/>
  <c r="I13" i="1"/>
  <c r="I29" i="1" l="1"/>
  <c r="H23" i="1"/>
  <c r="J10" i="1"/>
  <c r="G10" i="1" s="1"/>
  <c r="H17" i="1"/>
  <c r="H32" i="1"/>
  <c r="I11" i="1"/>
  <c r="I14" i="1"/>
  <c r="H14" i="1"/>
  <c r="H11" i="1"/>
  <c r="H29" i="1"/>
  <c r="I32" i="1"/>
  <c r="I23" i="1"/>
  <c r="I26" i="1"/>
  <c r="H20" i="1"/>
  <c r="I17" i="1"/>
  <c r="J27" i="1"/>
  <c r="G27" i="1" s="1"/>
  <c r="J19" i="1"/>
  <c r="G19" i="1" s="1"/>
  <c r="J13" i="1"/>
  <c r="G13" i="1" s="1"/>
  <c r="J31" i="1"/>
  <c r="G31" i="1" s="1"/>
  <c r="J22" i="1"/>
  <c r="G22" i="1" s="1"/>
  <c r="J16" i="1"/>
  <c r="G16" i="1" s="1"/>
  <c r="J30" i="1"/>
  <c r="J15" i="1"/>
  <c r="J18" i="1"/>
  <c r="J12" i="1"/>
  <c r="J25" i="1"/>
  <c r="G25" i="1" s="1"/>
  <c r="J28" i="1"/>
  <c r="G28" i="1" s="1"/>
  <c r="J21" i="1"/>
  <c r="J24" i="1"/>
  <c r="G29" i="1" l="1"/>
  <c r="G24" i="1"/>
  <c r="G26" i="1" s="1"/>
  <c r="J26" i="1"/>
  <c r="G12" i="1"/>
  <c r="G14" i="1" s="1"/>
  <c r="J14" i="1"/>
  <c r="G18" i="1"/>
  <c r="G20" i="1" s="1"/>
  <c r="J20" i="1"/>
  <c r="J11" i="1"/>
  <c r="G11" i="1"/>
  <c r="G15" i="1"/>
  <c r="G17" i="1" s="1"/>
  <c r="J17" i="1"/>
  <c r="J29" i="1"/>
  <c r="G21" i="1"/>
  <c r="G23" i="1" s="1"/>
  <c r="J23" i="1"/>
  <c r="G30" i="1"/>
  <c r="G32" i="1" s="1"/>
  <c r="J32" i="1"/>
  <c r="E12" i="3"/>
</calcChain>
</file>

<file path=xl/sharedStrings.xml><?xml version="1.0" encoding="utf-8"?>
<sst xmlns="http://schemas.openxmlformats.org/spreadsheetml/2006/main" count="128" uniqueCount="47">
  <si>
    <t>A</t>
  </si>
  <si>
    <t>F</t>
  </si>
  <si>
    <t>academic</t>
  </si>
  <si>
    <t>fiscal</t>
  </si>
  <si>
    <t>July-December NIH Cap</t>
  </si>
  <si>
    <t>January-June NIH Cap</t>
  </si>
  <si>
    <t>Definitions:</t>
  </si>
  <si>
    <t xml:space="preserve">Instructions: </t>
  </si>
  <si>
    <t>-</t>
  </si>
  <si>
    <t>UA pay periods in July-December Effort Period</t>
  </si>
  <si>
    <t>UA pay periods in January-June Effort Period</t>
  </si>
  <si>
    <t>Direct Charge</t>
  </si>
  <si>
    <t>Cost Share</t>
  </si>
  <si>
    <t>Total Effort</t>
  </si>
  <si>
    <t xml:space="preserve">July-Dec Salary </t>
  </si>
  <si>
    <t>Jan-June Salary</t>
  </si>
  <si>
    <t>Total Salary</t>
  </si>
  <si>
    <t>NIH FY12 Fiscal Full-time Cap</t>
  </si>
  <si>
    <t>Enter Individual's Institutional Base Salary:</t>
  </si>
  <si>
    <t>Enter Individual's FTE:</t>
  </si>
  <si>
    <t>Funding Type</t>
  </si>
  <si>
    <t>Department information to provide:</t>
  </si>
  <si>
    <t>Enter F or Fiscal, or A for Academic Appointment:</t>
  </si>
  <si>
    <r>
      <rPr>
        <b/>
        <sz val="11"/>
        <color theme="1"/>
        <rFont val="Calibri"/>
        <family val="2"/>
        <scheme val="minor"/>
      </rPr>
      <t xml:space="preserve">Appointments: </t>
    </r>
    <r>
      <rPr>
        <sz val="11"/>
        <color theme="1"/>
        <rFont val="Calibri"/>
        <family val="2"/>
        <scheme val="minor"/>
      </rPr>
      <t>Fiscal is a 12 month appointment. Academic is a 9 months appointment. An Academic paid over 12 months should still be entered as Academic.</t>
    </r>
  </si>
  <si>
    <r>
      <rPr>
        <b/>
        <sz val="11"/>
        <color theme="1"/>
        <rFont val="Calibri"/>
        <family val="2"/>
        <scheme val="minor"/>
      </rPr>
      <t>Institutional Base Pay:</t>
    </r>
    <r>
      <rPr>
        <sz val="11"/>
        <color theme="1"/>
        <rFont val="Calibri"/>
        <family val="2"/>
        <scheme val="minor"/>
      </rPr>
      <t xml:space="preserve"> Includes regular fiscal or academic salary, fiscal salary conversion amount, administrative stipends, other stipends such as interim and acting assignments, annual performance based component, and sabbatical compensation. See http://hr.arizona.edu/compensation_definitions_faculty_appointed-professionals</t>
    </r>
  </si>
  <si>
    <r>
      <rPr>
        <b/>
        <sz val="11"/>
        <color theme="1"/>
        <rFont val="Calibri"/>
        <family val="2"/>
        <scheme val="minor"/>
      </rPr>
      <t>FTE:</t>
    </r>
    <r>
      <rPr>
        <sz val="11"/>
        <color theme="1"/>
        <rFont val="Calibri"/>
        <family val="2"/>
        <scheme val="minor"/>
      </rPr>
      <t xml:space="preserve"> Stands for full-time equivalency. A full time person is 1.0 FTE. A half time person is .50 FTE.</t>
    </r>
  </si>
  <si>
    <t>• See the bottom of the page for definitions of Institutional Base Salary, Appointment, and FTE.</t>
  </si>
  <si>
    <t>Account</t>
  </si>
  <si>
    <t>University of Arizona, Sponsored Projects Services</t>
  </si>
  <si>
    <t>Distribution % to Charge</t>
  </si>
  <si>
    <t>Individuals Adjusted Base Salary</t>
  </si>
  <si>
    <t>Adjusted salary based on FTE and appointment type:</t>
  </si>
  <si>
    <t>July-December Adjusted Base Salary</t>
  </si>
  <si>
    <t>January-June Adjusted Base Salary</t>
  </si>
  <si>
    <t>Individual's Adjusted NIH Cap</t>
  </si>
  <si>
    <t>• Visit http://www.sps.arizona.edu/financialcompliance/costsharing/ for more NIH Cap and Cost Share information, including FAQ's.</t>
  </si>
  <si>
    <t>Doe</t>
  </si>
  <si>
    <t>Enter Accounts and Amount to Direct Charge:</t>
  </si>
  <si>
    <t>Enter Accounts and Total Effort by Account:</t>
  </si>
  <si>
    <t>Distribution of total effort to charge</t>
  </si>
  <si>
    <t>Sample Account A</t>
  </si>
  <si>
    <t>Sample Account B</t>
  </si>
  <si>
    <t>Revised 9/27/13</t>
  </si>
  <si>
    <t>Sample Account #1</t>
  </si>
  <si>
    <t>Sample Account #2</t>
  </si>
  <si>
    <t>NIH/HHS Salary Cap and Cost Share Funding Worksheet for FY 2013, 7/1/12-6/30/13</t>
  </si>
  <si>
    <t>• Fill out the fields in the red section. The blue funding section will populate with distributions and dollars for charging NIH/HHS grants and cost share subaccounts.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</si>
</sst>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_);_(@_)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3F8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/>
    <xf numFmtId="0" fontId="0" fillId="0" borderId="0" xfId="0" applyFont="1" applyAlignment="1"/>
    <xf numFmtId="0" fontId="2" fillId="0" borderId="0" xfId="0" applyFont="1" applyAlignment="1"/>
    <xf numFmtId="0" fontId="0" fillId="0" borderId="1" xfId="0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0" xfId="0" applyFont="1" applyBorder="1"/>
    <xf numFmtId="164" fontId="0" fillId="0" borderId="4" xfId="0" applyNumberFormat="1" applyFont="1" applyBorder="1"/>
    <xf numFmtId="164" fontId="0" fillId="0" borderId="2" xfId="0" applyNumberFormat="1" applyFont="1" applyBorder="1"/>
    <xf numFmtId="0" fontId="0" fillId="0" borderId="4" xfId="0" applyFont="1" applyBorder="1"/>
    <xf numFmtId="164" fontId="0" fillId="0" borderId="4" xfId="0" applyNumberFormat="1" applyFont="1" applyBorder="1" applyProtection="1"/>
    <xf numFmtId="0" fontId="0" fillId="0" borderId="0" xfId="0" applyFont="1" applyBorder="1" applyAlignment="1">
      <alignment horizontal="left" indent="1"/>
    </xf>
    <xf numFmtId="0" fontId="0" fillId="0" borderId="3" xfId="0" applyFont="1" applyFill="1" applyBorder="1"/>
    <xf numFmtId="43" fontId="1" fillId="0" borderId="4" xfId="0" applyNumberFormat="1" applyFont="1" applyFill="1" applyBorder="1"/>
    <xf numFmtId="164" fontId="0" fillId="4" borderId="8" xfId="0" applyNumberFormat="1" applyFont="1" applyFill="1" applyBorder="1"/>
    <xf numFmtId="0" fontId="4" fillId="0" borderId="12" xfId="0" applyFont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0" fontId="0" fillId="0" borderId="0" xfId="0" applyFont="1" applyFill="1"/>
    <xf numFmtId="0" fontId="2" fillId="0" borderId="0" xfId="0" applyFont="1" applyAlignment="1">
      <alignment horizontal="left" indent="1"/>
    </xf>
    <xf numFmtId="0" fontId="0" fillId="0" borderId="0" xfId="0" quotePrefix="1" applyFont="1" applyAlignment="1">
      <alignment horizontal="left" indent="2"/>
    </xf>
    <xf numFmtId="0" fontId="0" fillId="0" borderId="0" xfId="0" applyFont="1" applyAlignment="1">
      <alignment horizontal="left" indent="2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wrapText="1"/>
    </xf>
    <xf numFmtId="165" fontId="0" fillId="0" borderId="0" xfId="1" applyNumberFormat="1" applyFont="1" applyBorder="1" applyAlignment="1">
      <alignment horizontal="right"/>
    </xf>
    <xf numFmtId="41" fontId="0" fillId="0" borderId="0" xfId="0" applyNumberFormat="1" applyFont="1" applyBorder="1" applyAlignment="1">
      <alignment horizontal="right"/>
    </xf>
    <xf numFmtId="41" fontId="0" fillId="0" borderId="4" xfId="0" applyNumberFormat="1" applyFont="1" applyBorder="1" applyAlignment="1">
      <alignment horizontal="right"/>
    </xf>
    <xf numFmtId="165" fontId="4" fillId="0" borderId="12" xfId="1" applyNumberFormat="1" applyFont="1" applyBorder="1" applyAlignment="1">
      <alignment horizontal="right"/>
    </xf>
    <xf numFmtId="41" fontId="4" fillId="0" borderId="12" xfId="0" applyNumberFormat="1" applyFont="1" applyBorder="1" applyAlignment="1">
      <alignment horizontal="right"/>
    </xf>
    <xf numFmtId="41" fontId="4" fillId="0" borderId="11" xfId="0" applyNumberFormat="1" applyFont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41" fontId="0" fillId="0" borderId="4" xfId="2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164" fontId="0" fillId="2" borderId="8" xfId="0" applyNumberFormat="1" applyFont="1" applyFill="1" applyBorder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 applyFont="1" applyBorder="1"/>
    <xf numFmtId="0" fontId="2" fillId="3" borderId="7" xfId="0" applyNumberFormat="1" applyFont="1" applyFill="1" applyBorder="1" applyAlignment="1">
      <alignment horizontal="right" vertical="top"/>
    </xf>
    <xf numFmtId="0" fontId="2" fillId="3" borderId="9" xfId="0" applyNumberFormat="1" applyFont="1" applyFill="1" applyBorder="1" applyAlignment="1">
      <alignment vertical="top"/>
    </xf>
    <xf numFmtId="0" fontId="2" fillId="3" borderId="9" xfId="0" applyNumberFormat="1" applyFont="1" applyFill="1" applyBorder="1" applyAlignment="1">
      <alignment horizontal="right" vertical="top" wrapText="1"/>
    </xf>
    <xf numFmtId="0" fontId="2" fillId="3" borderId="9" xfId="0" applyNumberFormat="1" applyFont="1" applyFill="1" applyBorder="1" applyAlignment="1">
      <alignment horizontal="right" vertical="top"/>
    </xf>
    <xf numFmtId="0" fontId="2" fillId="3" borderId="8" xfId="0" applyNumberFormat="1" applyFont="1" applyFill="1" applyBorder="1" applyAlignment="1">
      <alignment horizontal="right" vertical="top"/>
    </xf>
    <xf numFmtId="0" fontId="2" fillId="2" borderId="7" xfId="0" applyNumberFormat="1" applyFont="1" applyFill="1" applyBorder="1" applyAlignment="1">
      <alignment vertical="top"/>
    </xf>
    <xf numFmtId="0" fontId="0" fillId="2" borderId="8" xfId="0" applyNumberFormat="1" applyFont="1" applyFill="1" applyBorder="1" applyAlignment="1">
      <alignment vertical="top"/>
    </xf>
    <xf numFmtId="0" fontId="0" fillId="0" borderId="0" xfId="0" applyNumberFormat="1" applyFont="1" applyAlignment="1">
      <alignment vertical="top"/>
    </xf>
    <xf numFmtId="0" fontId="2" fillId="4" borderId="7" xfId="0" applyNumberFormat="1" applyFont="1" applyFill="1" applyBorder="1"/>
    <xf numFmtId="0" fontId="5" fillId="0" borderId="1" xfId="0" applyFont="1" applyFill="1" applyBorder="1" applyAlignment="1" applyProtection="1">
      <alignment horizontal="right" indent="1"/>
      <protection locked="0"/>
    </xf>
    <xf numFmtId="43" fontId="5" fillId="0" borderId="2" xfId="1" applyNumberFormat="1" applyFont="1" applyFill="1" applyBorder="1" applyProtection="1">
      <protection locked="0"/>
    </xf>
    <xf numFmtId="0" fontId="5" fillId="0" borderId="3" xfId="0" applyFont="1" applyFill="1" applyBorder="1" applyAlignment="1" applyProtection="1">
      <alignment horizontal="right" indent="1"/>
      <protection locked="0"/>
    </xf>
    <xf numFmtId="43" fontId="5" fillId="0" borderId="4" xfId="1" applyNumberFormat="1" applyFont="1" applyFill="1" applyBorder="1" applyProtection="1">
      <protection locked="0"/>
    </xf>
    <xf numFmtId="0" fontId="5" fillId="0" borderId="5" xfId="0" applyFont="1" applyFill="1" applyBorder="1" applyAlignment="1" applyProtection="1">
      <alignment horizontal="right" indent="1"/>
      <protection locked="0"/>
    </xf>
    <xf numFmtId="43" fontId="5" fillId="0" borderId="6" xfId="1" applyNumberFormat="1" applyFont="1" applyFill="1" applyBorder="1" applyProtection="1">
      <protection locked="0"/>
    </xf>
    <xf numFmtId="164" fontId="5" fillId="0" borderId="4" xfId="0" applyNumberFormat="1" applyFont="1" applyFill="1" applyBorder="1" applyAlignment="1" applyProtection="1">
      <alignment horizontal="right"/>
      <protection locked="0"/>
    </xf>
    <xf numFmtId="43" fontId="5" fillId="0" borderId="4" xfId="0" applyNumberFormat="1" applyFont="1" applyFill="1" applyBorder="1" applyProtection="1">
      <protection locked="0"/>
    </xf>
    <xf numFmtId="165" fontId="5" fillId="0" borderId="2" xfId="1" applyNumberFormat="1" applyFont="1" applyFill="1" applyBorder="1" applyProtection="1">
      <protection locked="0"/>
    </xf>
    <xf numFmtId="165" fontId="5" fillId="0" borderId="4" xfId="1" applyNumberFormat="1" applyFont="1" applyFill="1" applyBorder="1" applyProtection="1">
      <protection locked="0"/>
    </xf>
    <xf numFmtId="165" fontId="5" fillId="0" borderId="6" xfId="1" applyNumberFormat="1" applyFont="1" applyFill="1" applyBorder="1" applyProtection="1">
      <protection locked="0"/>
    </xf>
    <xf numFmtId="164" fontId="5" fillId="0" borderId="4" xfId="0" applyNumberFormat="1" applyFont="1" applyFill="1" applyBorder="1" applyProtection="1">
      <protection locked="0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Fill="1" applyBorder="1"/>
    <xf numFmtId="0" fontId="2" fillId="5" borderId="3" xfId="0" applyFont="1" applyFill="1" applyBorder="1" applyAlignment="1">
      <alignment horizontal="right"/>
    </xf>
    <xf numFmtId="0" fontId="0" fillId="5" borderId="0" xfId="0" applyFont="1" applyFill="1" applyBorder="1" applyAlignment="1">
      <alignment horizontal="left" indent="1"/>
    </xf>
    <xf numFmtId="165" fontId="0" fillId="5" borderId="0" xfId="1" applyNumberFormat="1" applyFont="1" applyFill="1" applyBorder="1" applyAlignment="1">
      <alignment horizontal="right"/>
    </xf>
    <xf numFmtId="41" fontId="0" fillId="5" borderId="0" xfId="0" applyNumberFormat="1" applyFont="1" applyFill="1" applyBorder="1" applyAlignment="1">
      <alignment horizontal="right"/>
    </xf>
    <xf numFmtId="41" fontId="0" fillId="5" borderId="4" xfId="0" applyNumberFormat="1" applyFont="1" applyFill="1" applyBorder="1" applyAlignment="1">
      <alignment horizontal="right"/>
    </xf>
    <xf numFmtId="41" fontId="0" fillId="5" borderId="4" xfId="2" applyNumberFormat="1" applyFont="1" applyFill="1" applyBorder="1" applyAlignment="1">
      <alignment horizontal="right"/>
    </xf>
    <xf numFmtId="0" fontId="2" fillId="5" borderId="13" xfId="0" applyFont="1" applyFill="1" applyBorder="1" applyAlignment="1">
      <alignment horizontal="right"/>
    </xf>
    <xf numFmtId="0" fontId="4" fillId="5" borderId="12" xfId="0" applyFont="1" applyFill="1" applyBorder="1" applyAlignment="1">
      <alignment horizontal="left"/>
    </xf>
    <xf numFmtId="165" fontId="4" fillId="5" borderId="12" xfId="1" applyNumberFormat="1" applyFont="1" applyFill="1" applyBorder="1" applyAlignment="1">
      <alignment horizontal="right"/>
    </xf>
    <xf numFmtId="41" fontId="4" fillId="5" borderId="12" xfId="0" applyNumberFormat="1" applyFont="1" applyFill="1" applyBorder="1" applyAlignment="1">
      <alignment horizontal="right"/>
    </xf>
    <xf numFmtId="41" fontId="4" fillId="5" borderId="11" xfId="0" applyNumberFormat="1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4" fillId="5" borderId="10" xfId="0" applyFont="1" applyFill="1" applyBorder="1" applyAlignment="1">
      <alignment horizontal="left"/>
    </xf>
    <xf numFmtId="165" fontId="4" fillId="5" borderId="10" xfId="1" applyNumberFormat="1" applyFont="1" applyFill="1" applyBorder="1" applyAlignment="1">
      <alignment horizontal="right"/>
    </xf>
    <xf numFmtId="41" fontId="4" fillId="5" borderId="10" xfId="0" applyNumberFormat="1" applyFont="1" applyFill="1" applyBorder="1" applyAlignment="1">
      <alignment horizontal="right"/>
    </xf>
    <xf numFmtId="41" fontId="4" fillId="5" borderId="6" xfId="0" applyNumberFormat="1" applyFont="1" applyFill="1" applyBorder="1" applyAlignment="1">
      <alignment horizontal="right"/>
    </xf>
    <xf numFmtId="166" fontId="0" fillId="0" borderId="4" xfId="2" applyNumberFormat="1" applyFont="1" applyBorder="1"/>
    <xf numFmtId="0" fontId="0" fillId="0" borderId="5" xfId="0" applyFont="1" applyFill="1" applyBorder="1"/>
    <xf numFmtId="164" fontId="0" fillId="0" borderId="6" xfId="0" applyNumberFormat="1" applyFont="1" applyBorder="1" applyProtection="1"/>
    <xf numFmtId="0" fontId="2" fillId="4" borderId="1" xfId="0" applyNumberFormat="1" applyFont="1" applyFill="1" applyBorder="1"/>
    <xf numFmtId="0" fontId="0" fillId="4" borderId="2" xfId="0" applyNumberFormat="1" applyFont="1" applyFill="1" applyBorder="1"/>
    <xf numFmtId="0" fontId="6" fillId="0" borderId="3" xfId="0" applyFont="1" applyBorder="1"/>
    <xf numFmtId="164" fontId="6" fillId="0" borderId="4" xfId="0" applyNumberFormat="1" applyFont="1" applyBorder="1"/>
    <xf numFmtId="0" fontId="6" fillId="0" borderId="5" xfId="0" applyFont="1" applyBorder="1"/>
    <xf numFmtId="164" fontId="6" fillId="0" borderId="6" xfId="0" applyNumberFormat="1" applyFont="1" applyBorder="1"/>
    <xf numFmtId="0" fontId="0" fillId="0" borderId="3" xfId="0" applyFont="1" applyBorder="1" applyAlignment="1">
      <alignment horizontal="left" indent="1"/>
    </xf>
    <xf numFmtId="0" fontId="0" fillId="0" borderId="0" xfId="0" applyFont="1" applyAlignment="1">
      <alignment horizontal="left" vertical="top" wrapText="1"/>
    </xf>
    <xf numFmtId="44" fontId="5" fillId="0" borderId="1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EF3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59"/>
  <sheetViews>
    <sheetView tabSelected="1" zoomScaleNormal="100" workbookViewId="0">
      <selection activeCell="B4" sqref="B4"/>
    </sheetView>
  </sheetViews>
  <sheetFormatPr defaultRowHeight="15" x14ac:dyDescent="0.25"/>
  <cols>
    <col min="1" max="1" width="5.42578125" style="2" customWidth="1"/>
    <col min="2" max="2" width="45" style="2" customWidth="1"/>
    <col min="3" max="3" width="14.7109375" style="3" customWidth="1"/>
    <col min="4" max="4" width="3.5703125" style="2" customWidth="1"/>
    <col min="5" max="5" width="19.28515625" style="2" customWidth="1"/>
    <col min="6" max="6" width="15.7109375" style="2" customWidth="1"/>
    <col min="7" max="7" width="13.7109375" style="28" hidden="1" customWidth="1"/>
    <col min="8" max="8" width="15.7109375" style="28" customWidth="1"/>
    <col min="9" max="16384" width="9.140625" style="2"/>
  </cols>
  <sheetData>
    <row r="1" spans="2:8" x14ac:dyDescent="0.25">
      <c r="B1" s="1" t="s">
        <v>28</v>
      </c>
    </row>
    <row r="2" spans="2:8" x14ac:dyDescent="0.25">
      <c r="B2" s="1" t="s">
        <v>45</v>
      </c>
    </row>
    <row r="3" spans="2:8" x14ac:dyDescent="0.25">
      <c r="B3" s="24" t="s">
        <v>7</v>
      </c>
    </row>
    <row r="4" spans="2:8" ht="15" customHeight="1" x14ac:dyDescent="0.25">
      <c r="B4" s="25" t="s">
        <v>46</v>
      </c>
      <c r="D4" s="4"/>
      <c r="E4" s="4"/>
      <c r="F4" s="4"/>
      <c r="G4" s="29"/>
      <c r="H4" s="29"/>
    </row>
    <row r="5" spans="2:8" s="7" customFormat="1" x14ac:dyDescent="0.25">
      <c r="B5" s="26" t="s">
        <v>26</v>
      </c>
      <c r="D5" s="5"/>
      <c r="E5" s="5"/>
      <c r="F5" s="5"/>
      <c r="G5" s="28"/>
      <c r="H5" s="28"/>
    </row>
    <row r="6" spans="2:8" s="7" customFormat="1" x14ac:dyDescent="0.25">
      <c r="B6" s="26" t="s">
        <v>35</v>
      </c>
      <c r="D6" s="5"/>
      <c r="E6" s="5"/>
      <c r="F6" s="5"/>
      <c r="G6" s="28"/>
      <c r="H6" s="28"/>
    </row>
    <row r="7" spans="2:8" s="7" customFormat="1" ht="15.75" thickBot="1" x14ac:dyDescent="0.3">
      <c r="B7" s="8"/>
      <c r="C7" s="6"/>
      <c r="D7" s="5"/>
      <c r="E7" s="5"/>
      <c r="F7" s="5"/>
      <c r="G7" s="28"/>
      <c r="H7" s="28"/>
    </row>
    <row r="8" spans="2:8" ht="30" customHeight="1" thickBot="1" x14ac:dyDescent="0.3">
      <c r="B8" s="47" t="s">
        <v>21</v>
      </c>
      <c r="C8" s="48"/>
      <c r="D8" s="49"/>
      <c r="E8" s="42" t="s">
        <v>27</v>
      </c>
      <c r="F8" s="43" t="s">
        <v>20</v>
      </c>
      <c r="G8" s="44" t="s">
        <v>29</v>
      </c>
      <c r="H8" s="46" t="s">
        <v>16</v>
      </c>
    </row>
    <row r="9" spans="2:8" x14ac:dyDescent="0.25">
      <c r="B9" s="93" t="s">
        <v>36</v>
      </c>
      <c r="C9" s="94"/>
      <c r="E9" s="22" t="str">
        <f>B14</f>
        <v>Sample Account #1</v>
      </c>
      <c r="F9" s="17" t="s">
        <v>11</v>
      </c>
      <c r="G9" s="30">
        <f>H9/$C$26</f>
        <v>7.1879999999999999E-2</v>
      </c>
      <c r="H9" s="32">
        <f>$C$14</f>
        <v>17970</v>
      </c>
    </row>
    <row r="10" spans="2:8" x14ac:dyDescent="0.25">
      <c r="B10" s="18" t="s">
        <v>18</v>
      </c>
      <c r="C10" s="62">
        <v>250000</v>
      </c>
      <c r="E10" s="22"/>
      <c r="F10" s="27" t="s">
        <v>12</v>
      </c>
      <c r="G10" s="36">
        <f>H10/$C$26</f>
        <v>2.8119999999999999E-2</v>
      </c>
      <c r="H10" s="37">
        <f>(H9/$C$28)*($C$26-$C$28)</f>
        <v>7030</v>
      </c>
    </row>
    <row r="11" spans="2:8" x14ac:dyDescent="0.25">
      <c r="B11" s="18" t="s">
        <v>22</v>
      </c>
      <c r="C11" s="57" t="s">
        <v>1</v>
      </c>
      <c r="E11" s="38"/>
      <c r="F11" s="21" t="s">
        <v>13</v>
      </c>
      <c r="G11" s="33">
        <f>G9+G10</f>
        <v>0.1</v>
      </c>
      <c r="H11" s="35">
        <f>H9+H10</f>
        <v>25000</v>
      </c>
    </row>
    <row r="12" spans="2:8" x14ac:dyDescent="0.25">
      <c r="B12" s="18" t="s">
        <v>19</v>
      </c>
      <c r="C12" s="58">
        <v>1</v>
      </c>
      <c r="E12" s="66" t="str">
        <f>B15</f>
        <v>Sample Account #2</v>
      </c>
      <c r="F12" s="67" t="s">
        <v>11</v>
      </c>
      <c r="G12" s="68">
        <f>H12/$C$26</f>
        <v>3.594E-2</v>
      </c>
      <c r="H12" s="70">
        <f>$C$15</f>
        <v>8985</v>
      </c>
    </row>
    <row r="13" spans="2:8" ht="15.75" thickBot="1" x14ac:dyDescent="0.3">
      <c r="B13" s="83" t="s">
        <v>37</v>
      </c>
      <c r="C13" s="19"/>
      <c r="E13" s="66"/>
      <c r="F13" s="67" t="s">
        <v>12</v>
      </c>
      <c r="G13" s="68">
        <f>H13/$C$26</f>
        <v>1.406E-2</v>
      </c>
      <c r="H13" s="71">
        <f>(H12/$C$28)*($C$26-$C$28)</f>
        <v>3515</v>
      </c>
    </row>
    <row r="14" spans="2:8" x14ac:dyDescent="0.25">
      <c r="B14" s="51" t="s">
        <v>43</v>
      </c>
      <c r="C14" s="52">
        <v>17970</v>
      </c>
      <c r="E14" s="72"/>
      <c r="F14" s="73" t="s">
        <v>13</v>
      </c>
      <c r="G14" s="74">
        <f>G12+G13</f>
        <v>0.05</v>
      </c>
      <c r="H14" s="76">
        <f>H12+H13</f>
        <v>12500</v>
      </c>
    </row>
    <row r="15" spans="2:8" x14ac:dyDescent="0.25">
      <c r="B15" s="53" t="s">
        <v>44</v>
      </c>
      <c r="C15" s="54">
        <v>8985</v>
      </c>
      <c r="E15" s="22" t="str">
        <f>B16</f>
        <v>-</v>
      </c>
      <c r="F15" s="17" t="s">
        <v>11</v>
      </c>
      <c r="G15" s="30">
        <f>H15/$C$26</f>
        <v>0</v>
      </c>
      <c r="H15" s="32">
        <f>$C$16</f>
        <v>0</v>
      </c>
    </row>
    <row r="16" spans="2:8" x14ac:dyDescent="0.25">
      <c r="B16" s="53" t="s">
        <v>8</v>
      </c>
      <c r="C16" s="54">
        <v>0</v>
      </c>
      <c r="E16" s="22"/>
      <c r="F16" s="17" t="s">
        <v>12</v>
      </c>
      <c r="G16" s="36">
        <f>H16/$C$26</f>
        <v>0</v>
      </c>
      <c r="H16" s="37">
        <f>(H15/$C$28)*($C$26-$C$28)</f>
        <v>0</v>
      </c>
    </row>
    <row r="17" spans="2:8" x14ac:dyDescent="0.25">
      <c r="B17" s="53" t="s">
        <v>8</v>
      </c>
      <c r="C17" s="54">
        <v>0</v>
      </c>
      <c r="E17" s="38"/>
      <c r="F17" s="21" t="s">
        <v>13</v>
      </c>
      <c r="G17" s="33">
        <f>G15+G16</f>
        <v>0</v>
      </c>
      <c r="H17" s="35">
        <f>H15+H16</f>
        <v>0</v>
      </c>
    </row>
    <row r="18" spans="2:8" x14ac:dyDescent="0.25">
      <c r="B18" s="53" t="s">
        <v>8</v>
      </c>
      <c r="C18" s="54">
        <v>0</v>
      </c>
      <c r="E18" s="66" t="str">
        <f>B17</f>
        <v>-</v>
      </c>
      <c r="F18" s="67" t="s">
        <v>11</v>
      </c>
      <c r="G18" s="68">
        <f>H18/$C$26</f>
        <v>0</v>
      </c>
      <c r="H18" s="70">
        <f>$C$17</f>
        <v>0</v>
      </c>
    </row>
    <row r="19" spans="2:8" x14ac:dyDescent="0.25">
      <c r="B19" s="53" t="s">
        <v>8</v>
      </c>
      <c r="C19" s="54">
        <v>0</v>
      </c>
      <c r="E19" s="66"/>
      <c r="F19" s="67" t="s">
        <v>12</v>
      </c>
      <c r="G19" s="68">
        <f>H19/$C$26</f>
        <v>0</v>
      </c>
      <c r="H19" s="71">
        <f>(H18/$C$28)*($C$26-$C$28)</f>
        <v>0</v>
      </c>
    </row>
    <row r="20" spans="2:8" x14ac:dyDescent="0.25">
      <c r="B20" s="53" t="s">
        <v>8</v>
      </c>
      <c r="C20" s="54">
        <v>0</v>
      </c>
      <c r="E20" s="72"/>
      <c r="F20" s="73" t="s">
        <v>13</v>
      </c>
      <c r="G20" s="74">
        <f>G18+G19</f>
        <v>0</v>
      </c>
      <c r="H20" s="76">
        <f>H18+H19</f>
        <v>0</v>
      </c>
    </row>
    <row r="21" spans="2:8" ht="15.75" thickBot="1" x14ac:dyDescent="0.3">
      <c r="B21" s="55" t="s">
        <v>8</v>
      </c>
      <c r="C21" s="56">
        <v>0</v>
      </c>
      <c r="E21" s="22" t="str">
        <f>B18</f>
        <v>-</v>
      </c>
      <c r="F21" s="17" t="s">
        <v>11</v>
      </c>
      <c r="G21" s="30">
        <f>H21/$C$26</f>
        <v>0</v>
      </c>
      <c r="H21" s="32">
        <f>$C$18</f>
        <v>0</v>
      </c>
    </row>
    <row r="22" spans="2:8" ht="15.75" thickBot="1" x14ac:dyDescent="0.3">
      <c r="B22" s="12"/>
      <c r="C22" s="41"/>
      <c r="E22" s="22"/>
      <c r="F22" s="17" t="s">
        <v>12</v>
      </c>
      <c r="G22" s="36">
        <f>H22/$C$26</f>
        <v>0</v>
      </c>
      <c r="H22" s="37">
        <f>(H21/$C$28)*($C$26-$C$28)</f>
        <v>0</v>
      </c>
    </row>
    <row r="23" spans="2:8" x14ac:dyDescent="0.25">
      <c r="B23" s="85" t="s">
        <v>31</v>
      </c>
      <c r="C23" s="86"/>
      <c r="E23" s="38"/>
      <c r="F23" s="21" t="s">
        <v>13</v>
      </c>
      <c r="G23" s="33">
        <f>G21+G22</f>
        <v>0</v>
      </c>
      <c r="H23" s="35">
        <f>H21+H22</f>
        <v>0</v>
      </c>
    </row>
    <row r="24" spans="2:8" x14ac:dyDescent="0.25">
      <c r="B24" s="10" t="s">
        <v>17</v>
      </c>
      <c r="C24" s="13">
        <v>179700</v>
      </c>
      <c r="E24" s="66" t="str">
        <f>B19</f>
        <v>-</v>
      </c>
      <c r="F24" s="67" t="s">
        <v>11</v>
      </c>
      <c r="G24" s="68">
        <f>H24/$C$26</f>
        <v>0</v>
      </c>
      <c r="H24" s="70">
        <f>$C$19</f>
        <v>0</v>
      </c>
    </row>
    <row r="25" spans="2:8" x14ac:dyDescent="0.25">
      <c r="B25" s="10"/>
      <c r="C25" s="82"/>
      <c r="E25" s="66"/>
      <c r="F25" s="67" t="s">
        <v>12</v>
      </c>
      <c r="G25" s="68">
        <f>H25/$C$26</f>
        <v>0</v>
      </c>
      <c r="H25" s="71">
        <f>(H24/$C$28)*($C$26-$C$28)</f>
        <v>0</v>
      </c>
    </row>
    <row r="26" spans="2:8" x14ac:dyDescent="0.25">
      <c r="B26" s="10" t="s">
        <v>30</v>
      </c>
      <c r="C26" s="13">
        <f>C10*C12</f>
        <v>250000</v>
      </c>
      <c r="E26" s="72"/>
      <c r="F26" s="73" t="s">
        <v>13</v>
      </c>
      <c r="G26" s="74">
        <f>G24+G25</f>
        <v>0</v>
      </c>
      <c r="H26" s="76">
        <f>H24+H25</f>
        <v>0</v>
      </c>
    </row>
    <row r="27" spans="2:8" x14ac:dyDescent="0.25">
      <c r="B27" s="10"/>
      <c r="C27" s="15"/>
      <c r="E27" s="22" t="str">
        <f>B20</f>
        <v>-</v>
      </c>
      <c r="F27" s="17" t="s">
        <v>11</v>
      </c>
      <c r="G27" s="30">
        <f>H27/$C$26</f>
        <v>0</v>
      </c>
      <c r="H27" s="32">
        <f>$C$20</f>
        <v>0</v>
      </c>
    </row>
    <row r="28" spans="2:8" ht="15.75" thickBot="1" x14ac:dyDescent="0.3">
      <c r="B28" s="11" t="s">
        <v>34</v>
      </c>
      <c r="C28" s="84">
        <f>C24*(IF(C11="F",1,0.75))*C12</f>
        <v>179700</v>
      </c>
      <c r="E28" s="22"/>
      <c r="F28" s="17" t="s">
        <v>12</v>
      </c>
      <c r="G28" s="36">
        <f>H28/$C$26</f>
        <v>0</v>
      </c>
      <c r="H28" s="37">
        <f>(H27/$C$28)*($C$26-$C$28)</f>
        <v>0</v>
      </c>
    </row>
    <row r="29" spans="2:8" x14ac:dyDescent="0.25">
      <c r="B29" s="12"/>
      <c r="C29" s="41"/>
      <c r="E29" s="38"/>
      <c r="F29" s="21" t="s">
        <v>13</v>
      </c>
      <c r="G29" s="33">
        <f>G27+G28</f>
        <v>0</v>
      </c>
      <c r="H29" s="35">
        <f>H27+H28</f>
        <v>0</v>
      </c>
    </row>
    <row r="30" spans="2:8" x14ac:dyDescent="0.25">
      <c r="B30" s="12"/>
      <c r="C30" s="41"/>
      <c r="E30" s="66" t="str">
        <f>B21</f>
        <v>-</v>
      </c>
      <c r="F30" s="67" t="s">
        <v>11</v>
      </c>
      <c r="G30" s="68">
        <f>H30/$C$26</f>
        <v>0</v>
      </c>
      <c r="H30" s="70">
        <f>$C$21</f>
        <v>0</v>
      </c>
    </row>
    <row r="31" spans="2:8" x14ac:dyDescent="0.25">
      <c r="B31" s="12"/>
      <c r="C31" s="41"/>
      <c r="E31" s="66"/>
      <c r="F31" s="67" t="s">
        <v>12</v>
      </c>
      <c r="G31" s="68">
        <f>H31/$C$26</f>
        <v>0</v>
      </c>
      <c r="H31" s="71">
        <f>(H30/$C$28)*($C$26-$C$28)</f>
        <v>0</v>
      </c>
    </row>
    <row r="32" spans="2:8" ht="15.75" thickBot="1" x14ac:dyDescent="0.3">
      <c r="B32" s="12"/>
      <c r="C32" s="41"/>
      <c r="E32" s="77"/>
      <c r="F32" s="78" t="s">
        <v>13</v>
      </c>
      <c r="G32" s="79">
        <f>G30+G31</f>
        <v>0</v>
      </c>
      <c r="H32" s="81">
        <f>H30+H31</f>
        <v>0</v>
      </c>
    </row>
    <row r="33" spans="2:8" x14ac:dyDescent="0.25">
      <c r="B33" s="12"/>
      <c r="C33" s="41"/>
      <c r="E33" s="23"/>
    </row>
    <row r="34" spans="2:8" x14ac:dyDescent="0.25">
      <c r="B34" s="12"/>
      <c r="C34" s="41"/>
    </row>
    <row r="35" spans="2:8" x14ac:dyDescent="0.25">
      <c r="B35" s="1" t="s">
        <v>6</v>
      </c>
    </row>
    <row r="36" spans="2:8" ht="15" customHeight="1" x14ac:dyDescent="0.25">
      <c r="B36" s="92" t="s">
        <v>24</v>
      </c>
      <c r="C36" s="92"/>
      <c r="D36" s="92"/>
      <c r="E36" s="92"/>
      <c r="F36" s="92"/>
      <c r="G36" s="92"/>
      <c r="H36" s="92"/>
    </row>
    <row r="37" spans="2:8" x14ac:dyDescent="0.25">
      <c r="B37" s="92"/>
      <c r="C37" s="92"/>
      <c r="D37" s="92"/>
      <c r="E37" s="92"/>
      <c r="F37" s="92"/>
      <c r="G37" s="92"/>
      <c r="H37" s="92"/>
    </row>
    <row r="38" spans="2:8" x14ac:dyDescent="0.25">
      <c r="B38" s="5" t="s">
        <v>23</v>
      </c>
    </row>
    <row r="39" spans="2:8" x14ac:dyDescent="0.25">
      <c r="B39" s="5" t="s">
        <v>25</v>
      </c>
    </row>
    <row r="40" spans="2:8" x14ac:dyDescent="0.25">
      <c r="H40" s="28" t="s">
        <v>42</v>
      </c>
    </row>
    <row r="42" spans="2:8" x14ac:dyDescent="0.25">
      <c r="B42" s="12"/>
      <c r="C42" s="41"/>
      <c r="D42" s="12"/>
      <c r="E42" s="12"/>
      <c r="F42" s="12"/>
      <c r="G42" s="63"/>
    </row>
    <row r="43" spans="2:8" x14ac:dyDescent="0.25">
      <c r="B43" s="12"/>
      <c r="C43" s="41"/>
      <c r="D43" s="12"/>
      <c r="E43" s="12"/>
      <c r="F43" s="12"/>
      <c r="G43" s="63"/>
    </row>
    <row r="44" spans="2:8" x14ac:dyDescent="0.25">
      <c r="B44" s="12"/>
      <c r="C44" s="41"/>
      <c r="D44" s="12"/>
      <c r="E44" s="12"/>
      <c r="F44" s="12"/>
      <c r="G44" s="63"/>
    </row>
    <row r="45" spans="2:8" x14ac:dyDescent="0.25">
      <c r="B45" s="64"/>
      <c r="C45" s="65"/>
      <c r="D45" s="12"/>
      <c r="E45" s="12"/>
      <c r="F45" s="12"/>
      <c r="G45" s="63"/>
    </row>
    <row r="46" spans="2:8" x14ac:dyDescent="0.25">
      <c r="B46" s="12"/>
      <c r="C46" s="41"/>
      <c r="D46" s="12"/>
      <c r="E46" s="12"/>
      <c r="F46" s="12"/>
      <c r="G46" s="63"/>
    </row>
    <row r="47" spans="2:8" x14ac:dyDescent="0.25">
      <c r="B47" s="12"/>
      <c r="C47" s="41"/>
      <c r="D47" s="12"/>
      <c r="E47" s="12"/>
      <c r="F47" s="12"/>
      <c r="G47" s="63"/>
    </row>
    <row r="48" spans="2:8" x14ac:dyDescent="0.25">
      <c r="B48" s="12"/>
      <c r="C48" s="41"/>
      <c r="D48" s="12"/>
      <c r="E48" s="12"/>
      <c r="F48" s="12"/>
      <c r="G48" s="63"/>
    </row>
    <row r="49" spans="2:7" x14ac:dyDescent="0.25">
      <c r="B49" s="12"/>
      <c r="C49" s="41"/>
      <c r="D49" s="12"/>
      <c r="E49" s="12"/>
      <c r="F49" s="12"/>
      <c r="G49" s="63"/>
    </row>
    <row r="50" spans="2:7" x14ac:dyDescent="0.25">
      <c r="B50" s="12"/>
      <c r="C50" s="41"/>
      <c r="D50" s="12"/>
      <c r="E50" s="12"/>
      <c r="F50" s="12"/>
      <c r="G50" s="63"/>
    </row>
    <row r="51" spans="2:7" x14ac:dyDescent="0.25">
      <c r="B51" s="12"/>
      <c r="C51" s="41"/>
      <c r="D51" s="12"/>
      <c r="E51" s="12"/>
      <c r="F51" s="12"/>
      <c r="G51" s="63"/>
    </row>
    <row r="52" spans="2:7" x14ac:dyDescent="0.25">
      <c r="B52" s="12"/>
      <c r="C52" s="41"/>
      <c r="D52" s="12"/>
      <c r="E52" s="12"/>
      <c r="F52" s="12"/>
      <c r="G52" s="63"/>
    </row>
    <row r="53" spans="2:7" x14ac:dyDescent="0.25">
      <c r="B53" s="12"/>
      <c r="C53" s="41"/>
      <c r="D53" s="12"/>
      <c r="E53" s="12"/>
      <c r="F53" s="12"/>
      <c r="G53" s="63"/>
    </row>
    <row r="54" spans="2:7" x14ac:dyDescent="0.25">
      <c r="B54" s="12"/>
      <c r="C54" s="41"/>
      <c r="D54" s="12"/>
      <c r="E54" s="12"/>
      <c r="F54" s="12"/>
      <c r="G54" s="63"/>
    </row>
    <row r="55" spans="2:7" x14ac:dyDescent="0.25">
      <c r="B55" s="12"/>
      <c r="C55" s="41"/>
      <c r="D55" s="12"/>
      <c r="E55" s="12"/>
      <c r="F55" s="12"/>
      <c r="G55" s="63"/>
    </row>
    <row r="56" spans="2:7" x14ac:dyDescent="0.25">
      <c r="B56" s="12"/>
      <c r="C56" s="41"/>
      <c r="D56" s="12"/>
      <c r="E56" s="12"/>
      <c r="F56" s="12"/>
      <c r="G56" s="63"/>
    </row>
    <row r="57" spans="2:7" x14ac:dyDescent="0.25">
      <c r="B57" s="12"/>
      <c r="C57" s="41"/>
      <c r="D57" s="12"/>
      <c r="E57" s="12"/>
      <c r="F57" s="12"/>
      <c r="G57" s="63"/>
    </row>
    <row r="58" spans="2:7" x14ac:dyDescent="0.25">
      <c r="B58" s="12"/>
      <c r="C58" s="41"/>
      <c r="D58" s="12"/>
      <c r="E58" s="12"/>
      <c r="F58" s="12"/>
      <c r="G58" s="63"/>
    </row>
    <row r="59" spans="2:7" x14ac:dyDescent="0.25">
      <c r="B59" s="12"/>
      <c r="C59" s="41"/>
      <c r="D59" s="12"/>
      <c r="E59" s="12"/>
      <c r="F59" s="12"/>
      <c r="G59" s="63"/>
    </row>
  </sheetData>
  <mergeCells count="2">
    <mergeCell ref="B36:H37"/>
    <mergeCell ref="B9:C9"/>
  </mergeCells>
  <dataValidations count="2">
    <dataValidation type="whole" operator="equal" allowBlank="1" showInputMessage="1" showErrorMessage="1" error="Please do not edit these fields_x000a_" sqref="C33:C34 G9:H32 C26:C31">
      <formula1>1</formula1>
    </dataValidation>
    <dataValidation type="whole" operator="equal" allowBlank="1" showInputMessage="1" showErrorMessage="1" error="Please do not edit these fields_x000a_" sqref="C24">
      <formula1>1</formula1>
    </dataValidation>
  </dataValidations>
  <pageMargins left="0.7" right="0.7" top="0.75" bottom="0.75" header="0.3" footer="0.3"/>
  <pageSetup scale="78" orientation="landscape" r:id="rId1"/>
  <ignoredErrors>
    <ignoredError sqref="G11:G32 H11:H32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either A or F">
          <x14:formula1>
            <xm:f>values!$A:$A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B1:K45"/>
  <sheetViews>
    <sheetView workbookViewId="0">
      <selection activeCell="B4" sqref="B4"/>
    </sheetView>
  </sheetViews>
  <sheetFormatPr defaultRowHeight="15" x14ac:dyDescent="0.25"/>
  <cols>
    <col min="1" max="1" width="5.42578125" style="2" customWidth="1"/>
    <col min="2" max="2" width="45" style="2" customWidth="1"/>
    <col min="3" max="3" width="14.7109375" style="3" customWidth="1"/>
    <col min="4" max="4" width="3.5703125" style="2" customWidth="1"/>
    <col min="5" max="5" width="19.28515625" style="2" customWidth="1"/>
    <col min="6" max="6" width="15.7109375" style="2" customWidth="1"/>
    <col min="7" max="7" width="18.7109375" style="28" customWidth="1"/>
    <col min="8" max="10" width="15.7109375" style="28" customWidth="1"/>
    <col min="11" max="16384" width="9.140625" style="2"/>
  </cols>
  <sheetData>
    <row r="1" spans="2:11" x14ac:dyDescent="0.25">
      <c r="B1" s="1" t="s">
        <v>28</v>
      </c>
    </row>
    <row r="2" spans="2:11" x14ac:dyDescent="0.25">
      <c r="B2" s="1" t="s">
        <v>45</v>
      </c>
    </row>
    <row r="3" spans="2:11" x14ac:dyDescent="0.25">
      <c r="B3" s="24" t="s">
        <v>7</v>
      </c>
    </row>
    <row r="4" spans="2:11" ht="15" customHeight="1" x14ac:dyDescent="0.25">
      <c r="B4" s="25" t="s">
        <v>46</v>
      </c>
      <c r="D4" s="4"/>
      <c r="E4" s="4"/>
      <c r="F4" s="4"/>
      <c r="G4" s="29"/>
      <c r="H4" s="29"/>
      <c r="I4" s="29"/>
      <c r="J4" s="29"/>
    </row>
    <row r="5" spans="2:11" s="7" customFormat="1" x14ac:dyDescent="0.25">
      <c r="B5" s="26" t="s">
        <v>26</v>
      </c>
      <c r="D5" s="5"/>
      <c r="E5" s="5"/>
      <c r="F5" s="5"/>
      <c r="G5" s="28"/>
      <c r="H5" s="28"/>
      <c r="I5" s="28"/>
      <c r="J5" s="28"/>
    </row>
    <row r="6" spans="2:11" s="7" customFormat="1" x14ac:dyDescent="0.25">
      <c r="B6" s="26" t="s">
        <v>35</v>
      </c>
      <c r="D6" s="5"/>
      <c r="E6" s="5"/>
      <c r="F6" s="5"/>
      <c r="G6" s="28"/>
      <c r="H6" s="28"/>
      <c r="I6" s="28"/>
      <c r="J6" s="28"/>
    </row>
    <row r="7" spans="2:11" s="7" customFormat="1" ht="15.75" thickBot="1" x14ac:dyDescent="0.3">
      <c r="B7" s="8"/>
      <c r="C7" s="6"/>
      <c r="D7" s="5"/>
      <c r="E7" s="5"/>
      <c r="F7" s="5"/>
      <c r="G7" s="28"/>
      <c r="H7" s="28"/>
      <c r="I7" s="28"/>
      <c r="J7" s="28"/>
      <c r="K7" s="5"/>
    </row>
    <row r="8" spans="2:11" ht="35.25" customHeight="1" thickBot="1" x14ac:dyDescent="0.3">
      <c r="B8" s="47" t="s">
        <v>21</v>
      </c>
      <c r="C8" s="39"/>
      <c r="D8" s="40"/>
      <c r="E8" s="42" t="s">
        <v>27</v>
      </c>
      <c r="F8" s="43" t="s">
        <v>20</v>
      </c>
      <c r="G8" s="44" t="s">
        <v>39</v>
      </c>
      <c r="H8" s="45" t="s">
        <v>14</v>
      </c>
      <c r="I8" s="45" t="s">
        <v>15</v>
      </c>
      <c r="J8" s="46" t="s">
        <v>16</v>
      </c>
    </row>
    <row r="9" spans="2:11" x14ac:dyDescent="0.25">
      <c r="B9" s="93" t="s">
        <v>36</v>
      </c>
      <c r="C9" s="94"/>
      <c r="E9" s="22" t="str">
        <f>B14</f>
        <v>Sample Account A</v>
      </c>
      <c r="F9" s="17" t="s">
        <v>11</v>
      </c>
      <c r="G9" s="30">
        <f>J9/$C$28</f>
        <v>7.1879999999999999E-2</v>
      </c>
      <c r="H9" s="31">
        <f>$C$33*$C$14</f>
        <v>8639.4230769230762</v>
      </c>
      <c r="I9" s="31">
        <f>$C$34*$C$14</f>
        <v>9330.5769230769238</v>
      </c>
      <c r="J9" s="32">
        <f>C14*C32</f>
        <v>17970</v>
      </c>
    </row>
    <row r="10" spans="2:11" x14ac:dyDescent="0.25">
      <c r="B10" s="18" t="s">
        <v>18</v>
      </c>
      <c r="C10" s="62">
        <v>250000</v>
      </c>
      <c r="E10" s="22"/>
      <c r="F10" s="17" t="s">
        <v>12</v>
      </c>
      <c r="G10" s="30">
        <f>J10/$C$28</f>
        <v>2.8120000000000006E-2</v>
      </c>
      <c r="H10" s="31">
        <f>($C$29-$C$33)*$C$14</f>
        <v>3379.8076923076937</v>
      </c>
      <c r="I10" s="31">
        <f>($C$30-$C$34)*$C$14</f>
        <v>3650.1923076923081</v>
      </c>
      <c r="J10" s="32">
        <f>SUM(H10:I10)</f>
        <v>7030.0000000000018</v>
      </c>
    </row>
    <row r="11" spans="2:11" x14ac:dyDescent="0.25">
      <c r="B11" s="18" t="s">
        <v>22</v>
      </c>
      <c r="C11" s="57" t="s">
        <v>1</v>
      </c>
      <c r="E11" s="38"/>
      <c r="F11" s="21" t="s">
        <v>13</v>
      </c>
      <c r="G11" s="33">
        <f>G9+G10</f>
        <v>0.1</v>
      </c>
      <c r="H11" s="34">
        <f>H9+H10</f>
        <v>12019.23076923077</v>
      </c>
      <c r="I11" s="34">
        <f>I9+I10</f>
        <v>12980.769230769232</v>
      </c>
      <c r="J11" s="35">
        <f>J9+J10</f>
        <v>25000</v>
      </c>
    </row>
    <row r="12" spans="2:11" x14ac:dyDescent="0.25">
      <c r="B12" s="18" t="s">
        <v>19</v>
      </c>
      <c r="C12" s="58">
        <v>1</v>
      </c>
      <c r="E12" s="66" t="str">
        <f>B15</f>
        <v>Sample Account B</v>
      </c>
      <c r="F12" s="67" t="s">
        <v>11</v>
      </c>
      <c r="G12" s="68">
        <f>J12/$C$28</f>
        <v>3.594E-2</v>
      </c>
      <c r="H12" s="69">
        <f>$C$33*$C$15</f>
        <v>4319.7115384615381</v>
      </c>
      <c r="I12" s="69">
        <f>$C$34*$C$15</f>
        <v>4665.2884615384619</v>
      </c>
      <c r="J12" s="70">
        <f>SUM(H12:I12)</f>
        <v>8985</v>
      </c>
    </row>
    <row r="13" spans="2:11" ht="15.75" thickBot="1" x14ac:dyDescent="0.3">
      <c r="B13" s="18" t="s">
        <v>38</v>
      </c>
      <c r="C13" s="19"/>
      <c r="E13" s="66"/>
      <c r="F13" s="67" t="s">
        <v>12</v>
      </c>
      <c r="G13" s="68">
        <f>J13/$C$28</f>
        <v>1.4060000000000003E-2</v>
      </c>
      <c r="H13" s="69">
        <f>($C$29-$C$33)*$C$15</f>
        <v>1689.9038461538469</v>
      </c>
      <c r="I13" s="69">
        <f>($C$30-$C$34)*$C$15</f>
        <v>1825.096153846154</v>
      </c>
      <c r="J13" s="70">
        <f>SUM(H13:I13)</f>
        <v>3515.0000000000009</v>
      </c>
    </row>
    <row r="14" spans="2:11" x14ac:dyDescent="0.25">
      <c r="B14" s="51" t="s">
        <v>40</v>
      </c>
      <c r="C14" s="59">
        <v>0.1</v>
      </c>
      <c r="E14" s="72"/>
      <c r="F14" s="73" t="s">
        <v>13</v>
      </c>
      <c r="G14" s="74">
        <f>G12+G13</f>
        <v>0.05</v>
      </c>
      <c r="H14" s="75">
        <f>H12+H13</f>
        <v>6009.6153846153848</v>
      </c>
      <c r="I14" s="75">
        <f t="shared" ref="I14" si="0">I12+I13</f>
        <v>6490.3846153846162</v>
      </c>
      <c r="J14" s="76">
        <f>J12+J13</f>
        <v>12500</v>
      </c>
    </row>
    <row r="15" spans="2:11" x14ac:dyDescent="0.25">
      <c r="B15" s="53" t="s">
        <v>41</v>
      </c>
      <c r="C15" s="60">
        <v>0.05</v>
      </c>
      <c r="E15" s="22" t="str">
        <f>B16</f>
        <v>-</v>
      </c>
      <c r="F15" s="17" t="s">
        <v>11</v>
      </c>
      <c r="G15" s="30">
        <f>J15/$C$28</f>
        <v>0</v>
      </c>
      <c r="H15" s="31">
        <f>$C$33*$C$16</f>
        <v>0</v>
      </c>
      <c r="I15" s="31">
        <f>$C$34*$C$16</f>
        <v>0</v>
      </c>
      <c r="J15" s="32">
        <f>SUM(H15:I15)</f>
        <v>0</v>
      </c>
    </row>
    <row r="16" spans="2:11" x14ac:dyDescent="0.25">
      <c r="B16" s="53" t="s">
        <v>8</v>
      </c>
      <c r="C16" s="60">
        <v>0</v>
      </c>
      <c r="E16" s="22"/>
      <c r="F16" s="17" t="s">
        <v>12</v>
      </c>
      <c r="G16" s="30">
        <f>J16/$C$28</f>
        <v>0</v>
      </c>
      <c r="H16" s="31">
        <f>($C$29-$C$33)*$C$16</f>
        <v>0</v>
      </c>
      <c r="I16" s="31">
        <f>($C$30-$C$34)*$C$16</f>
        <v>0</v>
      </c>
      <c r="J16" s="32">
        <f>SUM(H16:I16)</f>
        <v>0</v>
      </c>
    </row>
    <row r="17" spans="2:10" x14ac:dyDescent="0.25">
      <c r="B17" s="53" t="s">
        <v>8</v>
      </c>
      <c r="C17" s="60">
        <v>0</v>
      </c>
      <c r="E17" s="38"/>
      <c r="F17" s="21" t="s">
        <v>13</v>
      </c>
      <c r="G17" s="33">
        <f>G15+G16</f>
        <v>0</v>
      </c>
      <c r="H17" s="34">
        <f>H15+H16</f>
        <v>0</v>
      </c>
      <c r="I17" s="34">
        <f t="shared" ref="I17" si="1">I15+I16</f>
        <v>0</v>
      </c>
      <c r="J17" s="35">
        <f>J15+J16</f>
        <v>0</v>
      </c>
    </row>
    <row r="18" spans="2:10" x14ac:dyDescent="0.25">
      <c r="B18" s="53" t="s">
        <v>8</v>
      </c>
      <c r="C18" s="60">
        <v>0</v>
      </c>
      <c r="E18" s="66" t="str">
        <f>B17</f>
        <v>-</v>
      </c>
      <c r="F18" s="67" t="s">
        <v>11</v>
      </c>
      <c r="G18" s="68">
        <f>J18/$C$28</f>
        <v>0</v>
      </c>
      <c r="H18" s="69">
        <f>$C$33*$C$17</f>
        <v>0</v>
      </c>
      <c r="I18" s="69">
        <f>$C$34*$C$17</f>
        <v>0</v>
      </c>
      <c r="J18" s="70">
        <f>SUM(H18:I18)</f>
        <v>0</v>
      </c>
    </row>
    <row r="19" spans="2:10" x14ac:dyDescent="0.25">
      <c r="B19" s="53" t="s">
        <v>8</v>
      </c>
      <c r="C19" s="60">
        <v>0</v>
      </c>
      <c r="E19" s="66"/>
      <c r="F19" s="67" t="s">
        <v>12</v>
      </c>
      <c r="G19" s="68">
        <f>J19/$C$28</f>
        <v>0</v>
      </c>
      <c r="H19" s="69">
        <f>($C$29-$C$33)*$C$17</f>
        <v>0</v>
      </c>
      <c r="I19" s="69">
        <f>($C$30-$C$34)*$C$17</f>
        <v>0</v>
      </c>
      <c r="J19" s="70">
        <f>SUM(H19:I19)</f>
        <v>0</v>
      </c>
    </row>
    <row r="20" spans="2:10" x14ac:dyDescent="0.25">
      <c r="B20" s="53" t="s">
        <v>8</v>
      </c>
      <c r="C20" s="60">
        <v>0</v>
      </c>
      <c r="E20" s="72"/>
      <c r="F20" s="73" t="s">
        <v>13</v>
      </c>
      <c r="G20" s="74">
        <f>G18+G19</f>
        <v>0</v>
      </c>
      <c r="H20" s="75">
        <f>H18+H19</f>
        <v>0</v>
      </c>
      <c r="I20" s="75">
        <f t="shared" ref="I20" si="2">I18+I19</f>
        <v>0</v>
      </c>
      <c r="J20" s="76">
        <f>J18+J19</f>
        <v>0</v>
      </c>
    </row>
    <row r="21" spans="2:10" ht="15.75" thickBot="1" x14ac:dyDescent="0.3">
      <c r="B21" s="55" t="s">
        <v>8</v>
      </c>
      <c r="C21" s="61">
        <v>0</v>
      </c>
      <c r="E21" s="22" t="str">
        <f>B18</f>
        <v>-</v>
      </c>
      <c r="F21" s="17" t="s">
        <v>11</v>
      </c>
      <c r="G21" s="30">
        <f>J21/$C$28</f>
        <v>0</v>
      </c>
      <c r="H21" s="31">
        <f>$C$33*$C$18</f>
        <v>0</v>
      </c>
      <c r="I21" s="31">
        <f>$C$34*$C$18</f>
        <v>0</v>
      </c>
      <c r="J21" s="32">
        <f>SUM(H21:I21)</f>
        <v>0</v>
      </c>
    </row>
    <row r="22" spans="2:10" ht="15.75" thickBot="1" x14ac:dyDescent="0.3">
      <c r="E22" s="22"/>
      <c r="F22" s="17" t="s">
        <v>12</v>
      </c>
      <c r="G22" s="30">
        <f>J22/$C$28</f>
        <v>0</v>
      </c>
      <c r="H22" s="31">
        <f>($C$29-$C$33)*$C$18</f>
        <v>0</v>
      </c>
      <c r="I22" s="31">
        <f>($C$30-$C$34)*$C$18</f>
        <v>0</v>
      </c>
      <c r="J22" s="32">
        <f>SUM(H22:I22)</f>
        <v>0</v>
      </c>
    </row>
    <row r="23" spans="2:10" ht="15.75" thickBot="1" x14ac:dyDescent="0.3">
      <c r="B23" s="50" t="s">
        <v>31</v>
      </c>
      <c r="C23" s="20"/>
      <c r="E23" s="38"/>
      <c r="F23" s="21" t="s">
        <v>13</v>
      </c>
      <c r="G23" s="33">
        <f>G21+G22</f>
        <v>0</v>
      </c>
      <c r="H23" s="34">
        <f>H21+H22</f>
        <v>0</v>
      </c>
      <c r="I23" s="34">
        <f t="shared" ref="I23" si="3">I21+I22</f>
        <v>0</v>
      </c>
      <c r="J23" s="35">
        <f>J21+J22</f>
        <v>0</v>
      </c>
    </row>
    <row r="24" spans="2:10" x14ac:dyDescent="0.25">
      <c r="B24" s="9" t="s">
        <v>17</v>
      </c>
      <c r="C24" s="14">
        <v>179700</v>
      </c>
      <c r="E24" s="66" t="str">
        <f>B19</f>
        <v>-</v>
      </c>
      <c r="F24" s="67" t="s">
        <v>11</v>
      </c>
      <c r="G24" s="68">
        <f>J24/$C$28</f>
        <v>0</v>
      </c>
      <c r="H24" s="69">
        <f>$C$33*$C$19</f>
        <v>0</v>
      </c>
      <c r="I24" s="69">
        <f>$C$34*$C$19</f>
        <v>0</v>
      </c>
      <c r="J24" s="70">
        <f>SUM(H24:I24)</f>
        <v>0</v>
      </c>
    </row>
    <row r="25" spans="2:10" x14ac:dyDescent="0.25">
      <c r="B25" s="91" t="s">
        <v>9</v>
      </c>
      <c r="C25" s="82">
        <v>12.5</v>
      </c>
      <c r="E25" s="66"/>
      <c r="F25" s="67" t="s">
        <v>12</v>
      </c>
      <c r="G25" s="68">
        <f>J25/$C$28</f>
        <v>0</v>
      </c>
      <c r="H25" s="69">
        <f>($C$29-$C$33)*$C$19</f>
        <v>0</v>
      </c>
      <c r="I25" s="69">
        <f>($C$30-$C$34)*$C$19</f>
        <v>0</v>
      </c>
      <c r="J25" s="70">
        <f>SUM(H25:I25)</f>
        <v>0</v>
      </c>
    </row>
    <row r="26" spans="2:10" x14ac:dyDescent="0.25">
      <c r="B26" s="91" t="s">
        <v>10</v>
      </c>
      <c r="C26" s="82">
        <v>13.5</v>
      </c>
      <c r="E26" s="72"/>
      <c r="F26" s="73" t="s">
        <v>13</v>
      </c>
      <c r="G26" s="74">
        <f>G24+G25</f>
        <v>0</v>
      </c>
      <c r="H26" s="75">
        <f>H24+H25</f>
        <v>0</v>
      </c>
      <c r="I26" s="75">
        <f t="shared" ref="I26" si="4">I24+I25</f>
        <v>0</v>
      </c>
      <c r="J26" s="76">
        <f>J24+J25</f>
        <v>0</v>
      </c>
    </row>
    <row r="27" spans="2:10" x14ac:dyDescent="0.25">
      <c r="B27" s="10"/>
      <c r="C27" s="15"/>
      <c r="E27" s="22" t="str">
        <f>B20</f>
        <v>-</v>
      </c>
      <c r="F27" s="17" t="s">
        <v>11</v>
      </c>
      <c r="G27" s="30">
        <f>J27/$C$28</f>
        <v>0</v>
      </c>
      <c r="H27" s="31">
        <f>$C$33*$C$20</f>
        <v>0</v>
      </c>
      <c r="I27" s="31">
        <f>$C$34*$C$20</f>
        <v>0</v>
      </c>
      <c r="J27" s="32">
        <f>SUM(H27:I27)</f>
        <v>0</v>
      </c>
    </row>
    <row r="28" spans="2:10" x14ac:dyDescent="0.25">
      <c r="B28" s="10" t="s">
        <v>30</v>
      </c>
      <c r="C28" s="13">
        <f>C10*C12</f>
        <v>250000</v>
      </c>
      <c r="E28" s="22"/>
      <c r="F28" s="17" t="s">
        <v>12</v>
      </c>
      <c r="G28" s="30">
        <f>J28/$C$28</f>
        <v>0</v>
      </c>
      <c r="H28" s="31">
        <f>($C$29-$C$33)*$C$20</f>
        <v>0</v>
      </c>
      <c r="I28" s="31">
        <f>($C$30-$C$34)*$C$20</f>
        <v>0</v>
      </c>
      <c r="J28" s="32">
        <f>SUM(H28:I28)</f>
        <v>0</v>
      </c>
    </row>
    <row r="29" spans="2:10" x14ac:dyDescent="0.25">
      <c r="B29" s="87" t="s">
        <v>32</v>
      </c>
      <c r="C29" s="88">
        <f>C25/(C25+C26)*C28</f>
        <v>120192.3076923077</v>
      </c>
      <c r="E29" s="38"/>
      <c r="F29" s="21" t="s">
        <v>13</v>
      </c>
      <c r="G29" s="33">
        <f>G27+G28</f>
        <v>0</v>
      </c>
      <c r="H29" s="34">
        <f>H27+H28</f>
        <v>0</v>
      </c>
      <c r="I29" s="34">
        <f t="shared" ref="I29" si="5">I27+I28</f>
        <v>0</v>
      </c>
      <c r="J29" s="35">
        <f>J27+J28</f>
        <v>0</v>
      </c>
    </row>
    <row r="30" spans="2:10" x14ac:dyDescent="0.25">
      <c r="B30" s="87" t="s">
        <v>33</v>
      </c>
      <c r="C30" s="88">
        <f>C26/(C25+C26)*C28</f>
        <v>129807.69230769231</v>
      </c>
      <c r="E30" s="66" t="str">
        <f>B21</f>
        <v>-</v>
      </c>
      <c r="F30" s="67" t="s">
        <v>11</v>
      </c>
      <c r="G30" s="68">
        <f>J30/$C$28</f>
        <v>0</v>
      </c>
      <c r="H30" s="69">
        <f>$C$33*$C$21</f>
        <v>0</v>
      </c>
      <c r="I30" s="69">
        <f>$C$34*$C$21</f>
        <v>0</v>
      </c>
      <c r="J30" s="70">
        <f>SUM(H30:I30)</f>
        <v>0</v>
      </c>
    </row>
    <row r="31" spans="2:10" x14ac:dyDescent="0.25">
      <c r="B31" s="10"/>
      <c r="C31" s="13"/>
      <c r="E31" s="66"/>
      <c r="F31" s="67" t="s">
        <v>12</v>
      </c>
      <c r="G31" s="68">
        <f>J31/$C$28</f>
        <v>0</v>
      </c>
      <c r="H31" s="69">
        <f>($C$29-$C$33)*$C$21</f>
        <v>0</v>
      </c>
      <c r="I31" s="69">
        <f>($C$30-$C$34)*$C$21</f>
        <v>0</v>
      </c>
      <c r="J31" s="70">
        <f>SUM(H31:I31)</f>
        <v>0</v>
      </c>
    </row>
    <row r="32" spans="2:10" ht="15.75" thickBot="1" x14ac:dyDescent="0.3">
      <c r="B32" s="10" t="s">
        <v>34</v>
      </c>
      <c r="C32" s="16">
        <f>C24*(IF(C11="F",1,0.75))*C12</f>
        <v>179700</v>
      </c>
      <c r="E32" s="77"/>
      <c r="F32" s="78" t="s">
        <v>13</v>
      </c>
      <c r="G32" s="79">
        <f>G30+G31</f>
        <v>0</v>
      </c>
      <c r="H32" s="80">
        <f>H30+H31</f>
        <v>0</v>
      </c>
      <c r="I32" s="80">
        <f t="shared" ref="I32" si="6">I30+I31</f>
        <v>0</v>
      </c>
      <c r="J32" s="81">
        <f>J30+J31</f>
        <v>0</v>
      </c>
    </row>
    <row r="33" spans="2:10" x14ac:dyDescent="0.25">
      <c r="B33" s="87" t="s">
        <v>4</v>
      </c>
      <c r="C33" s="88">
        <f>C25/(C25+C26)*C32</f>
        <v>86394.230769230766</v>
      </c>
      <c r="E33" s="23"/>
    </row>
    <row r="34" spans="2:10" ht="15.75" thickBot="1" x14ac:dyDescent="0.3">
      <c r="B34" s="89" t="s">
        <v>5</v>
      </c>
      <c r="C34" s="90">
        <f>C26/(C25+C26)*C32</f>
        <v>93305.769230769234</v>
      </c>
    </row>
    <row r="35" spans="2:10" x14ac:dyDescent="0.25">
      <c r="B35" s="1" t="s">
        <v>6</v>
      </c>
    </row>
    <row r="36" spans="2:10" ht="15" customHeight="1" x14ac:dyDescent="0.25">
      <c r="B36" s="92" t="s">
        <v>24</v>
      </c>
      <c r="C36" s="92"/>
      <c r="D36" s="92"/>
      <c r="E36" s="92"/>
      <c r="F36" s="92"/>
      <c r="G36" s="92"/>
      <c r="H36" s="92"/>
      <c r="I36" s="92"/>
      <c r="J36" s="92"/>
    </row>
    <row r="37" spans="2:10" x14ac:dyDescent="0.25">
      <c r="B37" s="92"/>
      <c r="C37" s="92"/>
      <c r="D37" s="92"/>
      <c r="E37" s="92"/>
      <c r="F37" s="92"/>
      <c r="G37" s="92"/>
      <c r="H37" s="92"/>
      <c r="I37" s="92"/>
      <c r="J37" s="92"/>
    </row>
    <row r="38" spans="2:10" x14ac:dyDescent="0.25">
      <c r="B38" s="5" t="s">
        <v>23</v>
      </c>
    </row>
    <row r="39" spans="2:10" x14ac:dyDescent="0.25">
      <c r="B39" s="5" t="s">
        <v>25</v>
      </c>
    </row>
    <row r="40" spans="2:10" x14ac:dyDescent="0.25">
      <c r="J40" s="28" t="s">
        <v>42</v>
      </c>
    </row>
    <row r="44" spans="2:10" x14ac:dyDescent="0.25">
      <c r="B44" s="12"/>
      <c r="C44" s="41"/>
      <c r="D44" s="12"/>
      <c r="E44" s="12"/>
    </row>
    <row r="45" spans="2:10" x14ac:dyDescent="0.25">
      <c r="B45" s="12"/>
      <c r="C45" s="41"/>
      <c r="D45" s="12"/>
      <c r="E45" s="12"/>
    </row>
  </sheetData>
  <mergeCells count="2">
    <mergeCell ref="B36:J37"/>
    <mergeCell ref="B9:C9"/>
  </mergeCells>
  <dataValidations count="2">
    <dataValidation type="whole" operator="equal" allowBlank="1" showInputMessage="1" showErrorMessage="1" error="Please do not edit these fields_x000a_" sqref="C27:C34">
      <formula1>1</formula1>
    </dataValidation>
    <dataValidation type="whole" operator="equal" allowBlank="1" showInputMessage="1" showErrorMessage="1" error="Please do not edit these fields_x000a_" sqref="C24">
      <formula1>1</formula1>
    </dataValidation>
  </dataValidations>
  <pageMargins left="0.7" right="0.7" top="0.75" bottom="0.75" header="0.3" footer="0.3"/>
  <pageSetup scale="7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either A or F">
          <x14:formula1>
            <xm:f>values!$A:$A</xm:f>
          </x14:formula1>
          <xm:sqref>C11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2"/>
  <sheetViews>
    <sheetView workbookViewId="0">
      <selection activeCell="B4" sqref="B4"/>
    </sheetView>
  </sheetViews>
  <sheetFormatPr defaultRowHeight="15" x14ac:dyDescent="0.25"/>
  <sheetData>
    <row r="1" spans="1:2" x14ac:dyDescent="0.25">
      <c r="A1" t="s">
        <v>0</v>
      </c>
      <c r="B1" t="s">
        <v>2</v>
      </c>
    </row>
    <row r="2" spans="1:2" x14ac:dyDescent="0.25">
      <c r="A2" t="s">
        <v>1</v>
      </c>
      <c r="B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FY13 Analyze by Dollars Charged</vt:lpstr>
      <vt:lpstr>FY13 Analyze by Effort</vt:lpstr>
      <vt:lpstr>values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marcel</cp:lastModifiedBy>
  <cp:lastPrinted>2012-10-16T17:51:03Z</cp:lastPrinted>
  <dcterms:created xsi:type="dcterms:W3CDTF">2012-10-15T16:55:35Z</dcterms:created>
  <dcterms:modified xsi:type="dcterms:W3CDTF">2013-10-14T17:14:19Z</dcterms:modified>
</cp:coreProperties>
</file>