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21075" windowHeight="10035"/>
  </bookViews>
  <sheets>
    <sheet name="FY14 Analyze by Dollars Charged" sheetId="3" r:id="rId1"/>
    <sheet name="FY14 Analyze by Effort Charged" sheetId="1" r:id="rId2"/>
    <sheet name="values" sheetId="2" state="hidden" r:id="rId3"/>
  </sheets>
  <definedNames>
    <definedName name="_xlnm._FilterDatabase" localSheetId="1" hidden="1">'FY14 Analyze by Effort Charged'!$E$8:$H$32</definedName>
  </definedNames>
  <calcPr calcId="145621"/>
</workbook>
</file>

<file path=xl/calcChain.xml><?xml version="1.0" encoding="utf-8"?>
<calcChain xmlns="http://schemas.openxmlformats.org/spreadsheetml/2006/main">
  <c r="H41" i="1" l="1"/>
  <c r="H9" i="3" l="1"/>
  <c r="C28" i="3" l="1"/>
  <c r="C26" i="3"/>
  <c r="H30" i="3" l="1"/>
  <c r="H27" i="3"/>
  <c r="H24" i="3"/>
  <c r="H21" i="3"/>
  <c r="H18" i="3"/>
  <c r="H15" i="3"/>
  <c r="H12" i="3"/>
  <c r="H13" i="3" l="1"/>
  <c r="E30" i="3"/>
  <c r="E27" i="3"/>
  <c r="E24" i="3"/>
  <c r="E21" i="3"/>
  <c r="E18" i="3"/>
  <c r="E15" i="3"/>
  <c r="E9" i="3"/>
  <c r="H14" i="3" l="1"/>
  <c r="G24" i="3"/>
  <c r="G18" i="3"/>
  <c r="G15" i="3"/>
  <c r="H22" i="3"/>
  <c r="G22" i="3" s="1"/>
  <c r="H25" i="3"/>
  <c r="G25" i="3" s="1"/>
  <c r="G30" i="3"/>
  <c r="H16" i="3"/>
  <c r="G21" i="3"/>
  <c r="H10" i="3"/>
  <c r="G10" i="3" s="1"/>
  <c r="G12" i="3"/>
  <c r="H19" i="3"/>
  <c r="H28" i="3"/>
  <c r="H31" i="3"/>
  <c r="G27" i="3"/>
  <c r="G9" i="3"/>
  <c r="G13" i="3"/>
  <c r="E18" i="1"/>
  <c r="E15" i="1"/>
  <c r="E12" i="1"/>
  <c r="C26" i="1"/>
  <c r="G26" i="3" l="1"/>
  <c r="G14" i="3"/>
  <c r="G19" i="3"/>
  <c r="G20" i="3" s="1"/>
  <c r="H11" i="3"/>
  <c r="G23" i="3"/>
  <c r="G31" i="3"/>
  <c r="G32" i="3" s="1"/>
  <c r="H32" i="3"/>
  <c r="H29" i="3"/>
  <c r="H26" i="3"/>
  <c r="H23" i="3"/>
  <c r="H20" i="3"/>
  <c r="H17" i="3"/>
  <c r="G16" i="3"/>
  <c r="G17" i="3" s="1"/>
  <c r="G11" i="3"/>
  <c r="G28" i="3"/>
  <c r="G29" i="3" s="1"/>
  <c r="C28" i="1"/>
  <c r="E30" i="1"/>
  <c r="E27" i="1"/>
  <c r="E24" i="1"/>
  <c r="E21" i="1"/>
  <c r="E9" i="1"/>
  <c r="H21" i="1" l="1"/>
  <c r="H30" i="1"/>
  <c r="H18" i="1"/>
  <c r="H27" i="1"/>
  <c r="H15" i="1"/>
  <c r="H24" i="1"/>
  <c r="H12" i="1"/>
  <c r="H9" i="1"/>
  <c r="G9" i="1" l="1"/>
  <c r="H10" i="1"/>
  <c r="G10" i="1" s="1"/>
  <c r="H28" i="1"/>
  <c r="G28" i="1" s="1"/>
  <c r="G27" i="1"/>
  <c r="G12" i="1"/>
  <c r="H13" i="1"/>
  <c r="G18" i="1"/>
  <c r="H19" i="1"/>
  <c r="G19" i="1" s="1"/>
  <c r="H25" i="1"/>
  <c r="G25" i="1" s="1"/>
  <c r="G24" i="1"/>
  <c r="H31" i="1"/>
  <c r="G31" i="1" s="1"/>
  <c r="G30" i="1"/>
  <c r="G15" i="1"/>
  <c r="H16" i="1"/>
  <c r="G21" i="1"/>
  <c r="H22" i="1"/>
  <c r="G29" i="1" l="1"/>
  <c r="G32" i="1"/>
  <c r="H20" i="1"/>
  <c r="G20" i="1"/>
  <c r="H17" i="1"/>
  <c r="G16" i="1"/>
  <c r="G17" i="1" s="1"/>
  <c r="H23" i="1"/>
  <c r="G22" i="1"/>
  <c r="G23" i="1" s="1"/>
  <c r="H32" i="1"/>
  <c r="G26" i="1"/>
  <c r="H14" i="1"/>
  <c r="G13" i="1"/>
  <c r="G14" i="1" s="1"/>
  <c r="H11" i="1"/>
  <c r="H26" i="1"/>
  <c r="H29" i="1"/>
  <c r="G11" i="1"/>
  <c r="E12" i="3"/>
</calcChain>
</file>

<file path=xl/sharedStrings.xml><?xml version="1.0" encoding="utf-8"?>
<sst xmlns="http://schemas.openxmlformats.org/spreadsheetml/2006/main" count="119" uniqueCount="37">
  <si>
    <t>A</t>
  </si>
  <si>
    <t>F</t>
  </si>
  <si>
    <t>academic</t>
  </si>
  <si>
    <t>fiscal</t>
  </si>
  <si>
    <t>Definitions:</t>
  </si>
  <si>
    <t xml:space="preserve">Instructions: </t>
  </si>
  <si>
    <t>-</t>
  </si>
  <si>
    <t>Direct Charge</t>
  </si>
  <si>
    <t>Cost Share</t>
  </si>
  <si>
    <t>Total Effort</t>
  </si>
  <si>
    <t>NIH FY12 Fiscal Full-time Cap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</si>
  <si>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</si>
  <si>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</si>
  <si>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</si>
  <si>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</si>
  <si>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</si>
  <si>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</si>
  <si>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http://hr.arizona.edu/compensation_definitions_faculty_appointed-professionals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</si>
  <si>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</si>
  <si>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</si>
  <si>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</si>
  <si>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</si>
  <si>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</si>
  <si>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</si>
  <si>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</si>
  <si>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Individual's Adjusted NIH Cap</t>
  </si>
  <si>
    <t>• Fill out the fields in the red section. The blue funding section will populate with distributions and dollars for charging NIH grants and cost share subaccounts.</t>
  </si>
  <si>
    <t>Doe</t>
  </si>
  <si>
    <t>Enter Accounts and Amount to Direct Charge:</t>
  </si>
  <si>
    <t>Enter Accounts and Total Effort by Account:</t>
  </si>
  <si>
    <t>Sample Account Number #1</t>
  </si>
  <si>
    <t>Sample Account Number #2</t>
  </si>
  <si>
    <t>• Visit http://www.sps.arizona.edu/financialcompliance/costsharing/ for more NIH/HHS Cap and Cost Share information, including FAQ's.</t>
  </si>
  <si>
    <t>• Fill out the fields in the red section. The blue funding section will populate with distributions and dollars for charging NIH/HHS grants and cost share subaccounts.</t>
  </si>
  <si>
    <t>1/23/2014 mv</t>
  </si>
  <si>
    <t>NIH/HHS Salary Cap and Cost Share Funding Worksheet for first half of FY 2014, ****   1/6/14-6/30/14   *****</t>
  </si>
  <si>
    <t>1/6/14-6/30/14 Total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</si>
</sst>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4" borderId="2" xfId="0" applyNumberFormat="1" applyFont="1" applyFill="1" applyBorder="1"/>
    <xf numFmtId="0" fontId="0" fillId="0" borderId="3" xfId="0" applyFont="1" applyBorder="1" applyAlignment="1">
      <alignment horizontal="left" indent="1"/>
    </xf>
    <xf numFmtId="0" fontId="2" fillId="3" borderId="8" xfId="0" applyNumberFormat="1" applyFont="1" applyFill="1" applyBorder="1" applyAlignment="1">
      <alignment horizontal="right" vertical="top" wrapText="1"/>
    </xf>
    <xf numFmtId="14" fontId="0" fillId="0" borderId="0" xfId="0" applyNumberFormat="1" applyFont="1" applyAlignment="1">
      <alignment horizontal="right"/>
    </xf>
    <xf numFmtId="0" fontId="0" fillId="6" borderId="0" xfId="0" applyFont="1" applyFill="1" applyBorder="1" applyAlignment="1">
      <alignment horizontal="left" indent="1"/>
    </xf>
    <xf numFmtId="165" fontId="0" fillId="6" borderId="0" xfId="1" applyNumberFormat="1" applyFont="1" applyFill="1" applyBorder="1" applyAlignment="1">
      <alignment horizontal="right"/>
    </xf>
    <xf numFmtId="41" fontId="0" fillId="6" borderId="4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2" xfId="1" applyNumberFormat="1" applyFont="1" applyFill="1" applyBorder="1" applyAlignment="1">
      <alignment horizontal="right"/>
    </xf>
    <xf numFmtId="41" fontId="4" fillId="6" borderId="11" xfId="0" applyNumberFormat="1" applyFont="1" applyFill="1" applyBorder="1" applyAlignment="1">
      <alignment horizontal="right"/>
    </xf>
    <xf numFmtId="0" fontId="4" fillId="6" borderId="12" xfId="0" applyFont="1" applyFill="1" applyBorder="1" applyAlignment="1">
      <alignment horizontal="left"/>
    </xf>
    <xf numFmtId="165" fontId="4" fillId="6" borderId="10" xfId="1" applyNumberFormat="1" applyFont="1" applyFill="1" applyBorder="1" applyAlignment="1">
      <alignment horizontal="right"/>
    </xf>
    <xf numFmtId="41" fontId="4" fillId="6" borderId="6" xfId="0" applyNumberFormat="1" applyFont="1" applyFill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  <xf numFmtId="164" fontId="0" fillId="0" borderId="4" xfId="0" applyNumberFormat="1" applyFont="1" applyBorder="1" applyProtection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60"/>
  <sheetViews>
    <sheetView tabSelected="1" workbookViewId="0"/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5.7109375" style="2" customWidth="1"/>
    <col min="6" max="6" width="15.7109375" style="2" customWidth="1"/>
    <col min="7" max="7" width="13.7109375" style="26" hidden="1" customWidth="1"/>
    <col min="8" max="8" width="15.7109375" style="26" customWidth="1"/>
    <col min="9" max="16384" width="9.140625" style="2"/>
  </cols>
  <sheetData>
    <row r="1" spans="2:8" x14ac:dyDescent="0.25">
      <c r="B1" s="1" t="s">
        <v>21</v>
      </c>
    </row>
    <row r="2" spans="2:8" x14ac:dyDescent="0.25">
      <c r="B2" s="1" t="s">
        <v>35</v>
      </c>
    </row>
    <row r="3" spans="2:8" x14ac:dyDescent="0.25">
      <c r="B3" s="22" t="s">
        <v>5</v>
      </c>
    </row>
    <row r="4" spans="2:8" ht="15" customHeight="1" x14ac:dyDescent="0.25">
      <c r="B4" s="23" t="s">
        <v>26</v>
      </c>
      <c r="D4" s="4"/>
      <c r="E4" s="4"/>
      <c r="F4" s="4"/>
      <c r="G4" s="27"/>
      <c r="H4" s="27"/>
    </row>
    <row r="5" spans="2:8" s="7" customFormat="1" x14ac:dyDescent="0.25">
      <c r="B5" s="24" t="s">
        <v>19</v>
      </c>
      <c r="D5" s="5"/>
      <c r="E5" s="5"/>
      <c r="F5" s="5"/>
      <c r="G5" s="26"/>
      <c r="H5" s="26"/>
    </row>
    <row r="6" spans="2:8" s="7" customFormat="1" x14ac:dyDescent="0.25">
      <c r="B6" s="24" t="s">
        <v>32</v>
      </c>
      <c r="D6" s="5"/>
      <c r="E6" s="5"/>
      <c r="F6" s="5"/>
      <c r="G6" s="26"/>
      <c r="H6" s="26"/>
    </row>
    <row r="7" spans="2:8" s="7" customFormat="1" ht="15.75" thickBot="1" x14ac:dyDescent="0.3">
      <c r="B7" s="8"/>
      <c r="C7" s="6"/>
      <c r="D7" s="5"/>
      <c r="E7" s="5"/>
      <c r="F7" s="5"/>
      <c r="G7" s="26"/>
      <c r="H7" s="26"/>
    </row>
    <row r="8" spans="2:8" ht="30" customHeight="1" thickBot="1" x14ac:dyDescent="0.3">
      <c r="B8" s="41" t="s">
        <v>14</v>
      </c>
      <c r="C8" s="42"/>
      <c r="D8" s="43"/>
      <c r="E8" s="38" t="s">
        <v>20</v>
      </c>
      <c r="F8" s="39" t="s">
        <v>13</v>
      </c>
      <c r="G8" s="40" t="s">
        <v>22</v>
      </c>
      <c r="H8" s="79" t="s">
        <v>36</v>
      </c>
    </row>
    <row r="9" spans="2:8" x14ac:dyDescent="0.25">
      <c r="B9" s="92" t="s">
        <v>27</v>
      </c>
      <c r="C9" s="93"/>
      <c r="E9" s="20" t="str">
        <f>B14</f>
        <v>Sample Account Number #1</v>
      </c>
      <c r="F9" s="15" t="s">
        <v>7</v>
      </c>
      <c r="G9" s="28">
        <f>H9/$C$26</f>
        <v>7.1879999999999999E-2</v>
      </c>
      <c r="H9" s="29">
        <f>$C$14</f>
        <v>17970</v>
      </c>
    </row>
    <row r="10" spans="2:8" x14ac:dyDescent="0.25">
      <c r="B10" s="16" t="s">
        <v>11</v>
      </c>
      <c r="C10" s="56">
        <v>250000</v>
      </c>
      <c r="E10" s="20"/>
      <c r="F10" s="25" t="s">
        <v>8</v>
      </c>
      <c r="G10" s="32">
        <f>H10/$C$26</f>
        <v>2.7128264462809915E-2</v>
      </c>
      <c r="H10" s="33">
        <f>(H9/$C$28)*($C$26-$C$28)</f>
        <v>6782.0661157024788</v>
      </c>
    </row>
    <row r="11" spans="2:8" x14ac:dyDescent="0.25">
      <c r="B11" s="16" t="s">
        <v>15</v>
      </c>
      <c r="C11" s="51" t="s">
        <v>1</v>
      </c>
      <c r="E11" s="34"/>
      <c r="F11" s="19" t="s">
        <v>9</v>
      </c>
      <c r="G11" s="30">
        <f>G9+G10</f>
        <v>9.9008264462809914E-2</v>
      </c>
      <c r="H11" s="31">
        <f>H9+H10</f>
        <v>24752.066115702481</v>
      </c>
    </row>
    <row r="12" spans="2:8" x14ac:dyDescent="0.25">
      <c r="B12" s="16" t="s">
        <v>12</v>
      </c>
      <c r="C12" s="52">
        <v>1</v>
      </c>
      <c r="E12" s="60" t="str">
        <f>B15</f>
        <v>Sample Account Number #2</v>
      </c>
      <c r="F12" s="61" t="s">
        <v>7</v>
      </c>
      <c r="G12" s="62">
        <f>H12/$C$26</f>
        <v>3.594E-2</v>
      </c>
      <c r="H12" s="63">
        <f>$C$15</f>
        <v>8985</v>
      </c>
    </row>
    <row r="13" spans="2:8" ht="15.75" thickBot="1" x14ac:dyDescent="0.3">
      <c r="B13" s="74" t="s">
        <v>28</v>
      </c>
      <c r="C13" s="17"/>
      <c r="E13" s="60"/>
      <c r="F13" s="61" t="s">
        <v>8</v>
      </c>
      <c r="G13" s="62">
        <f>H13/$C$26</f>
        <v>1.3564132231404957E-2</v>
      </c>
      <c r="H13" s="64">
        <f>(H12/$C$28)*($C$26-$C$28)</f>
        <v>3391.0330578512394</v>
      </c>
    </row>
    <row r="14" spans="2:8" x14ac:dyDescent="0.25">
      <c r="B14" s="45" t="s">
        <v>30</v>
      </c>
      <c r="C14" s="46">
        <v>17970</v>
      </c>
      <c r="E14" s="65"/>
      <c r="F14" s="66" t="s">
        <v>9</v>
      </c>
      <c r="G14" s="67">
        <f>G12+G13</f>
        <v>4.9504132231404957E-2</v>
      </c>
      <c r="H14" s="68">
        <f>H12+H13</f>
        <v>12376.03305785124</v>
      </c>
    </row>
    <row r="15" spans="2:8" x14ac:dyDescent="0.25">
      <c r="B15" s="47" t="s">
        <v>31</v>
      </c>
      <c r="C15" s="48">
        <v>8985</v>
      </c>
      <c r="E15" s="20" t="str">
        <f>B16</f>
        <v>-</v>
      </c>
      <c r="F15" s="15" t="s">
        <v>7</v>
      </c>
      <c r="G15" s="28">
        <f>H15/$C$26</f>
        <v>0</v>
      </c>
      <c r="H15" s="29">
        <f>$C$16</f>
        <v>0</v>
      </c>
    </row>
    <row r="16" spans="2:8" x14ac:dyDescent="0.25">
      <c r="B16" s="47" t="s">
        <v>6</v>
      </c>
      <c r="C16" s="48">
        <v>0</v>
      </c>
      <c r="E16" s="20"/>
      <c r="F16" s="15" t="s">
        <v>8</v>
      </c>
      <c r="G16" s="32">
        <f>H16/$C$26</f>
        <v>0</v>
      </c>
      <c r="H16" s="33">
        <f>(H15/$C$28)*($C$26-$C$28)</f>
        <v>0</v>
      </c>
    </row>
    <row r="17" spans="2:8" x14ac:dyDescent="0.25">
      <c r="B17" s="47" t="s">
        <v>6</v>
      </c>
      <c r="C17" s="48">
        <v>0</v>
      </c>
      <c r="E17" s="34"/>
      <c r="F17" s="19" t="s">
        <v>9</v>
      </c>
      <c r="G17" s="30">
        <f>G15+G16</f>
        <v>0</v>
      </c>
      <c r="H17" s="31">
        <f>H15+H16</f>
        <v>0</v>
      </c>
    </row>
    <row r="18" spans="2:8" x14ac:dyDescent="0.25">
      <c r="B18" s="47" t="s">
        <v>6</v>
      </c>
      <c r="C18" s="48">
        <v>0</v>
      </c>
      <c r="E18" s="60" t="str">
        <f>B17</f>
        <v>-</v>
      </c>
      <c r="F18" s="61" t="s">
        <v>7</v>
      </c>
      <c r="G18" s="62">
        <f>H18/$C$26</f>
        <v>0</v>
      </c>
      <c r="H18" s="63">
        <f>$C$17</f>
        <v>0</v>
      </c>
    </row>
    <row r="19" spans="2:8" x14ac:dyDescent="0.25">
      <c r="B19" s="47" t="s">
        <v>6</v>
      </c>
      <c r="C19" s="48">
        <v>0</v>
      </c>
      <c r="E19" s="60"/>
      <c r="F19" s="61" t="s">
        <v>8</v>
      </c>
      <c r="G19" s="62">
        <f>H19/$C$26</f>
        <v>0</v>
      </c>
      <c r="H19" s="64">
        <f>(H18/$C$28)*($C$26-$C$28)</f>
        <v>0</v>
      </c>
    </row>
    <row r="20" spans="2:8" x14ac:dyDescent="0.25">
      <c r="B20" s="47" t="s">
        <v>6</v>
      </c>
      <c r="C20" s="48">
        <v>0</v>
      </c>
      <c r="E20" s="65"/>
      <c r="F20" s="66" t="s">
        <v>9</v>
      </c>
      <c r="G20" s="67">
        <f>G18+G19</f>
        <v>0</v>
      </c>
      <c r="H20" s="68">
        <f>H18+H19</f>
        <v>0</v>
      </c>
    </row>
    <row r="21" spans="2:8" ht="15.75" thickBot="1" x14ac:dyDescent="0.3">
      <c r="B21" s="49" t="s">
        <v>6</v>
      </c>
      <c r="C21" s="50">
        <v>0</v>
      </c>
      <c r="E21" s="20" t="str">
        <f>B18</f>
        <v>-</v>
      </c>
      <c r="F21" s="15" t="s">
        <v>7</v>
      </c>
      <c r="G21" s="28">
        <f>H21/$C$26</f>
        <v>0</v>
      </c>
      <c r="H21" s="29">
        <f>$C$18</f>
        <v>0</v>
      </c>
    </row>
    <row r="22" spans="2:8" ht="15.75" thickBot="1" x14ac:dyDescent="0.3">
      <c r="B22" s="12"/>
      <c r="C22" s="37"/>
      <c r="E22" s="20"/>
      <c r="F22" s="15" t="s">
        <v>8</v>
      </c>
      <c r="G22" s="32">
        <f>H22/$C$26</f>
        <v>0</v>
      </c>
      <c r="H22" s="33">
        <f>(H21/$C$28)*($C$26-$C$28)</f>
        <v>0</v>
      </c>
    </row>
    <row r="23" spans="2:8" x14ac:dyDescent="0.25">
      <c r="B23" s="76" t="s">
        <v>24</v>
      </c>
      <c r="C23" s="77"/>
      <c r="E23" s="34"/>
      <c r="F23" s="19" t="s">
        <v>9</v>
      </c>
      <c r="G23" s="30">
        <f>G21+G22</f>
        <v>0</v>
      </c>
      <c r="H23" s="31">
        <f>H21+H22</f>
        <v>0</v>
      </c>
    </row>
    <row r="24" spans="2:8" x14ac:dyDescent="0.25">
      <c r="B24" s="10" t="s">
        <v>10</v>
      </c>
      <c r="C24" s="95">
        <v>181500</v>
      </c>
      <c r="E24" s="60" t="str">
        <f>B19</f>
        <v>-</v>
      </c>
      <c r="F24" s="61" t="s">
        <v>7</v>
      </c>
      <c r="G24" s="62">
        <f>H24/$C$26</f>
        <v>0</v>
      </c>
      <c r="H24" s="63">
        <f>$C$19</f>
        <v>0</v>
      </c>
    </row>
    <row r="25" spans="2:8" x14ac:dyDescent="0.25">
      <c r="B25" s="10"/>
      <c r="C25" s="73"/>
      <c r="E25" s="60"/>
      <c r="F25" s="61" t="s">
        <v>8</v>
      </c>
      <c r="G25" s="62">
        <f>H25/$C$26</f>
        <v>0</v>
      </c>
      <c r="H25" s="64">
        <f>(H24/$C$28)*($C$26-$C$28)</f>
        <v>0</v>
      </c>
    </row>
    <row r="26" spans="2:8" x14ac:dyDescent="0.25">
      <c r="B26" s="10" t="s">
        <v>23</v>
      </c>
      <c r="C26" s="13">
        <f>C10*C12</f>
        <v>250000</v>
      </c>
      <c r="E26" s="65"/>
      <c r="F26" s="66" t="s">
        <v>9</v>
      </c>
      <c r="G26" s="67">
        <f>G24+G25</f>
        <v>0</v>
      </c>
      <c r="H26" s="68">
        <f>H24+H25</f>
        <v>0</v>
      </c>
    </row>
    <row r="27" spans="2:8" x14ac:dyDescent="0.25">
      <c r="B27" s="10"/>
      <c r="C27" s="14"/>
      <c r="E27" s="20" t="str">
        <f>B20</f>
        <v>-</v>
      </c>
      <c r="F27" s="15" t="s">
        <v>7</v>
      </c>
      <c r="G27" s="28">
        <f>H27/$C$26</f>
        <v>0</v>
      </c>
      <c r="H27" s="29">
        <f>$C$20</f>
        <v>0</v>
      </c>
    </row>
    <row r="28" spans="2:8" ht="15.75" thickBot="1" x14ac:dyDescent="0.3">
      <c r="B28" s="11" t="s">
        <v>25</v>
      </c>
      <c r="C28" s="75">
        <f>C24*(IF(C11="F",1,0.75))*C12</f>
        <v>181500</v>
      </c>
      <c r="E28" s="20"/>
      <c r="F28" s="15" t="s">
        <v>8</v>
      </c>
      <c r="G28" s="32">
        <f>H28/$C$26</f>
        <v>0</v>
      </c>
      <c r="H28" s="33">
        <f>(H27/$C$28)*($C$26-$C$28)</f>
        <v>0</v>
      </c>
    </row>
    <row r="29" spans="2:8" x14ac:dyDescent="0.25">
      <c r="B29" s="12"/>
      <c r="C29" s="37"/>
      <c r="E29" s="34"/>
      <c r="F29" s="19" t="s">
        <v>9</v>
      </c>
      <c r="G29" s="30">
        <f>G27+G28</f>
        <v>0</v>
      </c>
      <c r="H29" s="31">
        <f>H27+H28</f>
        <v>0</v>
      </c>
    </row>
    <row r="30" spans="2:8" x14ac:dyDescent="0.25">
      <c r="B30" s="12"/>
      <c r="C30" s="37"/>
      <c r="E30" s="60" t="str">
        <f>B21</f>
        <v>-</v>
      </c>
      <c r="F30" s="61" t="s">
        <v>7</v>
      </c>
      <c r="G30" s="62">
        <f>H30/$C$26</f>
        <v>0</v>
      </c>
      <c r="H30" s="63">
        <f>$C$21</f>
        <v>0</v>
      </c>
    </row>
    <row r="31" spans="2:8" x14ac:dyDescent="0.25">
      <c r="B31" s="12"/>
      <c r="C31" s="37"/>
      <c r="E31" s="60"/>
      <c r="F31" s="61" t="s">
        <v>8</v>
      </c>
      <c r="G31" s="62">
        <f>H31/$C$26</f>
        <v>0</v>
      </c>
      <c r="H31" s="64">
        <f>(H30/$C$28)*($C$26-$C$28)</f>
        <v>0</v>
      </c>
    </row>
    <row r="32" spans="2:8" ht="15.75" thickBot="1" x14ac:dyDescent="0.3">
      <c r="B32" s="12"/>
      <c r="C32" s="37"/>
      <c r="E32" s="69"/>
      <c r="F32" s="70" t="s">
        <v>9</v>
      </c>
      <c r="G32" s="71">
        <f>G30+G31</f>
        <v>0</v>
      </c>
      <c r="H32" s="72">
        <f>H30+H31</f>
        <v>0</v>
      </c>
    </row>
    <row r="33" spans="2:8" x14ac:dyDescent="0.25">
      <c r="B33" s="12"/>
      <c r="C33" s="37"/>
      <c r="E33" s="21"/>
    </row>
    <row r="34" spans="2:8" x14ac:dyDescent="0.25">
      <c r="B34" s="12"/>
      <c r="C34" s="37"/>
    </row>
    <row r="35" spans="2:8" x14ac:dyDescent="0.25">
      <c r="B35" s="1" t="s">
        <v>4</v>
      </c>
    </row>
    <row r="36" spans="2:8" ht="15" customHeight="1" x14ac:dyDescent="0.25">
      <c r="B36" s="94" t="s">
        <v>17</v>
      </c>
      <c r="C36" s="94"/>
      <c r="D36" s="94"/>
      <c r="E36" s="94"/>
      <c r="F36" s="94"/>
      <c r="G36" s="94"/>
      <c r="H36" s="94"/>
    </row>
    <row r="37" spans="2:8" x14ac:dyDescent="0.25">
      <c r="B37" s="94"/>
      <c r="C37" s="94"/>
      <c r="D37" s="94"/>
      <c r="E37" s="94"/>
      <c r="F37" s="94"/>
      <c r="G37" s="94"/>
      <c r="H37" s="94"/>
    </row>
    <row r="38" spans="2:8" x14ac:dyDescent="0.25">
      <c r="B38" s="94"/>
      <c r="C38" s="94"/>
      <c r="D38" s="94"/>
      <c r="E38" s="94"/>
      <c r="F38" s="94"/>
      <c r="G38" s="94"/>
      <c r="H38" s="94"/>
    </row>
    <row r="39" spans="2:8" x14ac:dyDescent="0.25">
      <c r="B39" s="5" t="s">
        <v>16</v>
      </c>
    </row>
    <row r="40" spans="2:8" x14ac:dyDescent="0.25">
      <c r="B40" s="5" t="s">
        <v>18</v>
      </c>
    </row>
    <row r="41" spans="2:8" x14ac:dyDescent="0.25">
      <c r="H41" s="80" t="s">
        <v>34</v>
      </c>
    </row>
    <row r="43" spans="2:8" x14ac:dyDescent="0.25">
      <c r="B43" s="12"/>
      <c r="C43" s="37"/>
      <c r="D43" s="12"/>
      <c r="E43" s="12"/>
      <c r="F43" s="12"/>
      <c r="G43" s="57"/>
    </row>
    <row r="44" spans="2:8" x14ac:dyDescent="0.25">
      <c r="B44" s="12"/>
      <c r="C44" s="37"/>
      <c r="D44" s="12"/>
      <c r="E44" s="12"/>
      <c r="F44" s="12"/>
      <c r="G44" s="57"/>
    </row>
    <row r="45" spans="2:8" x14ac:dyDescent="0.25">
      <c r="B45" s="12"/>
      <c r="C45" s="37"/>
      <c r="D45" s="12"/>
      <c r="E45" s="12"/>
      <c r="F45" s="12"/>
      <c r="G45" s="57"/>
    </row>
    <row r="46" spans="2:8" x14ac:dyDescent="0.25">
      <c r="B46" s="58"/>
      <c r="C46" s="59"/>
      <c r="D46" s="12"/>
      <c r="E46" s="12"/>
      <c r="F46" s="12"/>
      <c r="G46" s="57"/>
    </row>
    <row r="47" spans="2:8" x14ac:dyDescent="0.25">
      <c r="B47" s="12"/>
      <c r="C47" s="37"/>
      <c r="D47" s="12"/>
      <c r="E47" s="12"/>
      <c r="F47" s="12"/>
      <c r="G47" s="57"/>
    </row>
    <row r="48" spans="2:8" x14ac:dyDescent="0.25">
      <c r="B48" s="12"/>
      <c r="C48" s="37"/>
      <c r="D48" s="12"/>
      <c r="E48" s="12"/>
      <c r="F48" s="12"/>
      <c r="G48" s="57"/>
    </row>
    <row r="49" spans="2:7" x14ac:dyDescent="0.25">
      <c r="B49" s="12"/>
      <c r="C49" s="37"/>
      <c r="D49" s="12"/>
      <c r="E49" s="12"/>
      <c r="F49" s="12"/>
      <c r="G49" s="57"/>
    </row>
    <row r="50" spans="2:7" x14ac:dyDescent="0.25">
      <c r="B50" s="12"/>
      <c r="C50" s="37"/>
      <c r="D50" s="12"/>
      <c r="E50" s="12"/>
      <c r="F50" s="12"/>
      <c r="G50" s="57"/>
    </row>
    <row r="51" spans="2:7" x14ac:dyDescent="0.25">
      <c r="B51" s="12"/>
      <c r="C51" s="37"/>
      <c r="D51" s="12"/>
      <c r="E51" s="12"/>
      <c r="F51" s="12"/>
      <c r="G51" s="57"/>
    </row>
    <row r="52" spans="2:7" x14ac:dyDescent="0.25">
      <c r="B52" s="12"/>
      <c r="C52" s="37"/>
      <c r="D52" s="12"/>
      <c r="E52" s="12"/>
      <c r="F52" s="12"/>
      <c r="G52" s="57"/>
    </row>
    <row r="53" spans="2:7" x14ac:dyDescent="0.25">
      <c r="B53" s="12"/>
      <c r="C53" s="37"/>
      <c r="D53" s="12"/>
      <c r="E53" s="12"/>
      <c r="F53" s="12"/>
      <c r="G53" s="57"/>
    </row>
    <row r="54" spans="2:7" x14ac:dyDescent="0.25">
      <c r="B54" s="12"/>
      <c r="C54" s="37"/>
      <c r="D54" s="12"/>
      <c r="E54" s="12"/>
      <c r="F54" s="12"/>
      <c r="G54" s="57"/>
    </row>
    <row r="55" spans="2:7" x14ac:dyDescent="0.25">
      <c r="B55" s="12"/>
      <c r="C55" s="37"/>
      <c r="D55" s="12"/>
      <c r="E55" s="12"/>
      <c r="F55" s="12"/>
      <c r="G55" s="57"/>
    </row>
    <row r="56" spans="2:7" x14ac:dyDescent="0.25">
      <c r="B56" s="12"/>
      <c r="C56" s="37"/>
      <c r="D56" s="12"/>
      <c r="E56" s="12"/>
      <c r="F56" s="12"/>
      <c r="G56" s="57"/>
    </row>
    <row r="57" spans="2:7" x14ac:dyDescent="0.25">
      <c r="B57" s="12"/>
      <c r="C57" s="37"/>
      <c r="D57" s="12"/>
      <c r="E57" s="12"/>
      <c r="F57" s="12"/>
      <c r="G57" s="57"/>
    </row>
    <row r="58" spans="2:7" x14ac:dyDescent="0.25">
      <c r="B58" s="12"/>
      <c r="C58" s="37"/>
      <c r="D58" s="12"/>
      <c r="E58" s="12"/>
      <c r="F58" s="12"/>
      <c r="G58" s="57"/>
    </row>
    <row r="59" spans="2:7" x14ac:dyDescent="0.25">
      <c r="B59" s="12"/>
      <c r="C59" s="37"/>
      <c r="D59" s="12"/>
      <c r="E59" s="12"/>
      <c r="F59" s="12"/>
      <c r="G59" s="57"/>
    </row>
    <row r="60" spans="2:7" x14ac:dyDescent="0.25">
      <c r="B60" s="12"/>
      <c r="C60" s="37"/>
      <c r="D60" s="12"/>
      <c r="E60" s="12"/>
      <c r="F60" s="12"/>
      <c r="G60" s="57"/>
    </row>
  </sheetData>
  <mergeCells count="2">
    <mergeCell ref="B9:C9"/>
    <mergeCell ref="B36:H38"/>
  </mergeCells>
  <dataValidations count="2">
    <dataValidation type="whole" operator="equal" allowBlank="1" showInputMessage="1" showErrorMessage="1" error="Please do not edit these fields_x000a_" sqref="C33:C34 G9:H32 C26:C31">
      <formula1>1</formula1>
    </dataValidation>
    <dataValidation type="whole" operator="equal" allowBlank="1" showInputMessage="1" showErrorMessage="1" error="Please do not edit these fields_x000a_" sqref="C24">
      <formula1>1</formula1>
    </dataValidation>
  </dataValidations>
  <pageMargins left="0.7" right="0.7" top="0.75" bottom="0.75" header="0.3" footer="0.3"/>
  <pageSetup scale="78" orientation="landscape" r:id="rId1"/>
  <ignoredErrors>
    <ignoredError sqref="G11:G32 H11:H32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B1:I46"/>
  <sheetViews>
    <sheetView workbookViewId="0">
      <selection activeCell="C15" sqref="C15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6.5703125" style="2" customWidth="1"/>
    <col min="6" max="6" width="15.7109375" style="2" customWidth="1"/>
    <col min="7" max="7" width="13.7109375" style="26" customWidth="1"/>
    <col min="8" max="8" width="15.7109375" style="26" customWidth="1"/>
    <col min="9" max="16384" width="9.140625" style="2"/>
  </cols>
  <sheetData>
    <row r="1" spans="2:9" x14ac:dyDescent="0.25">
      <c r="B1" s="1" t="s">
        <v>21</v>
      </c>
    </row>
    <row r="2" spans="2:9" x14ac:dyDescent="0.25">
      <c r="B2" s="1" t="s">
        <v>35</v>
      </c>
    </row>
    <row r="3" spans="2:9" x14ac:dyDescent="0.25">
      <c r="B3" s="22" t="s">
        <v>5</v>
      </c>
    </row>
    <row r="4" spans="2:9" ht="15" customHeight="1" x14ac:dyDescent="0.25">
      <c r="B4" s="23" t="s">
        <v>33</v>
      </c>
      <c r="D4" s="4"/>
      <c r="E4" s="4"/>
      <c r="F4" s="4"/>
      <c r="G4" s="27"/>
      <c r="H4" s="27"/>
    </row>
    <row r="5" spans="2:9" s="7" customFormat="1" x14ac:dyDescent="0.25">
      <c r="B5" s="24" t="s">
        <v>19</v>
      </c>
      <c r="D5" s="5"/>
      <c r="E5" s="5"/>
      <c r="F5" s="5"/>
      <c r="G5" s="26"/>
      <c r="H5" s="26"/>
    </row>
    <row r="6" spans="2:9" s="7" customFormat="1" x14ac:dyDescent="0.25">
      <c r="B6" s="24" t="s">
        <v>32</v>
      </c>
      <c r="D6" s="5"/>
      <c r="E6" s="5"/>
      <c r="F6" s="5"/>
      <c r="G6" s="26"/>
      <c r="H6" s="26"/>
    </row>
    <row r="7" spans="2:9" s="7" customFormat="1" ht="15.75" thickBot="1" x14ac:dyDescent="0.3">
      <c r="B7" s="8"/>
      <c r="C7" s="6"/>
      <c r="D7" s="5"/>
      <c r="E7" s="5"/>
      <c r="F7" s="5"/>
      <c r="G7" s="26"/>
      <c r="H7" s="26"/>
      <c r="I7" s="5"/>
    </row>
    <row r="8" spans="2:9" ht="30" customHeight="1" thickBot="1" x14ac:dyDescent="0.3">
      <c r="B8" s="41" t="s">
        <v>14</v>
      </c>
      <c r="C8" s="35"/>
      <c r="D8" s="36"/>
      <c r="E8" s="38" t="s">
        <v>20</v>
      </c>
      <c r="F8" s="39" t="s">
        <v>13</v>
      </c>
      <c r="G8" s="40" t="s">
        <v>22</v>
      </c>
      <c r="H8" s="79" t="s">
        <v>36</v>
      </c>
    </row>
    <row r="9" spans="2:9" x14ac:dyDescent="0.25">
      <c r="B9" s="92" t="s">
        <v>27</v>
      </c>
      <c r="C9" s="93"/>
      <c r="E9" s="20" t="str">
        <f>B14</f>
        <v>Sample Account Number #1</v>
      </c>
      <c r="F9" s="15" t="s">
        <v>7</v>
      </c>
      <c r="G9" s="28">
        <f>H9/$C$26</f>
        <v>7.2599999999999998E-2</v>
      </c>
      <c r="H9" s="29">
        <f>$C$14*$C$28</f>
        <v>18150</v>
      </c>
    </row>
    <row r="10" spans="2:9" x14ac:dyDescent="0.25">
      <c r="B10" s="16" t="s">
        <v>11</v>
      </c>
      <c r="C10" s="56">
        <v>250000</v>
      </c>
      <c r="E10" s="20"/>
      <c r="F10" s="15" t="s">
        <v>8</v>
      </c>
      <c r="G10" s="28">
        <f>H10/$C$26</f>
        <v>2.7400000000000001E-2</v>
      </c>
      <c r="H10" s="29">
        <f>($C$14*$C$26)-H9</f>
        <v>6850</v>
      </c>
    </row>
    <row r="11" spans="2:9" x14ac:dyDescent="0.25">
      <c r="B11" s="16" t="s">
        <v>15</v>
      </c>
      <c r="C11" s="51" t="s">
        <v>1</v>
      </c>
      <c r="E11" s="34"/>
      <c r="F11" s="19" t="s">
        <v>9</v>
      </c>
      <c r="G11" s="30">
        <f>G9+G10</f>
        <v>0.1</v>
      </c>
      <c r="H11" s="31">
        <f>H9+H10</f>
        <v>25000</v>
      </c>
    </row>
    <row r="12" spans="2:9" x14ac:dyDescent="0.25">
      <c r="B12" s="16" t="s">
        <v>12</v>
      </c>
      <c r="C12" s="52">
        <v>1</v>
      </c>
      <c r="E12" s="60" t="str">
        <f>B15</f>
        <v>Sample Account Number #2</v>
      </c>
      <c r="F12" s="81" t="s">
        <v>7</v>
      </c>
      <c r="G12" s="82">
        <f>H12/$C$26</f>
        <v>3.6299999999999999E-2</v>
      </c>
      <c r="H12" s="83">
        <f>$C$15*$C$28</f>
        <v>9075</v>
      </c>
    </row>
    <row r="13" spans="2:9" ht="15.75" thickBot="1" x14ac:dyDescent="0.3">
      <c r="B13" s="16" t="s">
        <v>29</v>
      </c>
      <c r="C13" s="17"/>
      <c r="E13" s="60"/>
      <c r="F13" s="81" t="s">
        <v>8</v>
      </c>
      <c r="G13" s="82">
        <f>H13/$C$26</f>
        <v>1.37E-2</v>
      </c>
      <c r="H13" s="83">
        <f>($C$15*$C$26)-H12</f>
        <v>3425</v>
      </c>
    </row>
    <row r="14" spans="2:9" x14ac:dyDescent="0.25">
      <c r="B14" s="45" t="s">
        <v>30</v>
      </c>
      <c r="C14" s="53">
        <v>0.1</v>
      </c>
      <c r="E14" s="65"/>
      <c r="F14" s="87" t="s">
        <v>9</v>
      </c>
      <c r="G14" s="85">
        <f>G12+G13</f>
        <v>0.05</v>
      </c>
      <c r="H14" s="86">
        <f>H12+H13</f>
        <v>12500</v>
      </c>
    </row>
    <row r="15" spans="2:9" x14ac:dyDescent="0.25">
      <c r="B15" s="47" t="s">
        <v>31</v>
      </c>
      <c r="C15" s="54">
        <v>0.05</v>
      </c>
      <c r="E15" s="20" t="str">
        <f>B16</f>
        <v>-</v>
      </c>
      <c r="F15" s="15" t="s">
        <v>7</v>
      </c>
      <c r="G15" s="28">
        <f>H15/$C$26</f>
        <v>0</v>
      </c>
      <c r="H15" s="29">
        <f>$C$16*$C$28</f>
        <v>0</v>
      </c>
    </row>
    <row r="16" spans="2:9" x14ac:dyDescent="0.25">
      <c r="B16" s="47" t="s">
        <v>6</v>
      </c>
      <c r="C16" s="54">
        <v>0</v>
      </c>
      <c r="E16" s="20"/>
      <c r="F16" s="15" t="s">
        <v>8</v>
      </c>
      <c r="G16" s="28">
        <f>H16/$C$26</f>
        <v>0</v>
      </c>
      <c r="H16" s="29">
        <f>($C$16*$C$26)-H15</f>
        <v>0</v>
      </c>
    </row>
    <row r="17" spans="2:8" x14ac:dyDescent="0.25">
      <c r="B17" s="47" t="s">
        <v>6</v>
      </c>
      <c r="C17" s="54">
        <v>0</v>
      </c>
      <c r="E17" s="34"/>
      <c r="F17" s="19" t="s">
        <v>9</v>
      </c>
      <c r="G17" s="30">
        <f>G15+G16</f>
        <v>0</v>
      </c>
      <c r="H17" s="31">
        <f>H15+H16</f>
        <v>0</v>
      </c>
    </row>
    <row r="18" spans="2:8" x14ac:dyDescent="0.25">
      <c r="B18" s="47" t="s">
        <v>6</v>
      </c>
      <c r="C18" s="54">
        <v>0</v>
      </c>
      <c r="E18" s="60" t="str">
        <f>B17</f>
        <v>-</v>
      </c>
      <c r="F18" s="81" t="s">
        <v>7</v>
      </c>
      <c r="G18" s="82">
        <f>H18/$C$26</f>
        <v>0</v>
      </c>
      <c r="H18" s="83">
        <f>$C$17*$C$28</f>
        <v>0</v>
      </c>
    </row>
    <row r="19" spans="2:8" x14ac:dyDescent="0.25">
      <c r="B19" s="47" t="s">
        <v>6</v>
      </c>
      <c r="C19" s="54">
        <v>0</v>
      </c>
      <c r="E19" s="60"/>
      <c r="F19" s="81" t="s">
        <v>8</v>
      </c>
      <c r="G19" s="82">
        <f>H19/$C$26</f>
        <v>0</v>
      </c>
      <c r="H19" s="83">
        <f>($C$17*$C$26)-H18</f>
        <v>0</v>
      </c>
    </row>
    <row r="20" spans="2:8" x14ac:dyDescent="0.25">
      <c r="B20" s="47" t="s">
        <v>6</v>
      </c>
      <c r="C20" s="54">
        <v>0</v>
      </c>
      <c r="E20" s="65"/>
      <c r="F20" s="87" t="s">
        <v>9</v>
      </c>
      <c r="G20" s="85">
        <f>G18+G19</f>
        <v>0</v>
      </c>
      <c r="H20" s="86">
        <f>H18+H19</f>
        <v>0</v>
      </c>
    </row>
    <row r="21" spans="2:8" ht="15.75" thickBot="1" x14ac:dyDescent="0.3">
      <c r="B21" s="49" t="s">
        <v>6</v>
      </c>
      <c r="C21" s="55">
        <v>0</v>
      </c>
      <c r="E21" s="20" t="str">
        <f>B18</f>
        <v>-</v>
      </c>
      <c r="F21" s="15" t="s">
        <v>7</v>
      </c>
      <c r="G21" s="28">
        <f>H21/$C$26</f>
        <v>0</v>
      </c>
      <c r="H21" s="29">
        <f>$C$18*$C$28</f>
        <v>0</v>
      </c>
    </row>
    <row r="22" spans="2:8" ht="15.75" thickBot="1" x14ac:dyDescent="0.3">
      <c r="E22" s="20"/>
      <c r="F22" s="15" t="s">
        <v>8</v>
      </c>
      <c r="G22" s="28">
        <f>H22/$C$26</f>
        <v>0</v>
      </c>
      <c r="H22" s="29">
        <f>($C$18*$C$26)-H21</f>
        <v>0</v>
      </c>
    </row>
    <row r="23" spans="2:8" ht="15.75" thickBot="1" x14ac:dyDescent="0.3">
      <c r="B23" s="44" t="s">
        <v>24</v>
      </c>
      <c r="C23" s="18"/>
      <c r="E23" s="34"/>
      <c r="F23" s="19" t="s">
        <v>9</v>
      </c>
      <c r="G23" s="30">
        <f>G21+G22</f>
        <v>0</v>
      </c>
      <c r="H23" s="31">
        <f>H21+H22</f>
        <v>0</v>
      </c>
    </row>
    <row r="24" spans="2:8" x14ac:dyDescent="0.25">
      <c r="B24" s="9" t="s">
        <v>10</v>
      </c>
      <c r="C24" s="95">
        <v>181500</v>
      </c>
      <c r="E24" s="60" t="str">
        <f>B19</f>
        <v>-</v>
      </c>
      <c r="F24" s="81" t="s">
        <v>7</v>
      </c>
      <c r="G24" s="82">
        <f>H24/$C$26</f>
        <v>0</v>
      </c>
      <c r="H24" s="83">
        <f>$C$19*$C$28</f>
        <v>0</v>
      </c>
    </row>
    <row r="25" spans="2:8" x14ac:dyDescent="0.25">
      <c r="B25" s="78"/>
      <c r="C25" s="73"/>
      <c r="E25" s="60"/>
      <c r="F25" s="81" t="s">
        <v>8</v>
      </c>
      <c r="G25" s="82">
        <f>H25/$C$26</f>
        <v>0</v>
      </c>
      <c r="H25" s="83">
        <f>($C$19*$C$26)-H24</f>
        <v>0</v>
      </c>
    </row>
    <row r="26" spans="2:8" x14ac:dyDescent="0.25">
      <c r="B26" s="10" t="s">
        <v>23</v>
      </c>
      <c r="C26" s="13">
        <f>C10*C12</f>
        <v>250000</v>
      </c>
      <c r="E26" s="65"/>
      <c r="F26" s="87" t="s">
        <v>9</v>
      </c>
      <c r="G26" s="85">
        <f>G24+G25</f>
        <v>0</v>
      </c>
      <c r="H26" s="86">
        <f>H24+H25</f>
        <v>0</v>
      </c>
    </row>
    <row r="27" spans="2:8" x14ac:dyDescent="0.25">
      <c r="B27" s="10"/>
      <c r="C27" s="14"/>
      <c r="E27" s="20" t="str">
        <f>B20</f>
        <v>-</v>
      </c>
      <c r="F27" s="15" t="s">
        <v>7</v>
      </c>
      <c r="G27" s="28">
        <f>H27/$C$26</f>
        <v>0</v>
      </c>
      <c r="H27" s="29">
        <f>$C$20*$C$28</f>
        <v>0</v>
      </c>
    </row>
    <row r="28" spans="2:8" ht="15.75" thickBot="1" x14ac:dyDescent="0.3">
      <c r="B28" s="11" t="s">
        <v>25</v>
      </c>
      <c r="C28" s="75">
        <f>C24*(IF(C11="F",1,0.75))*C12</f>
        <v>181500</v>
      </c>
      <c r="E28" s="20"/>
      <c r="F28" s="15" t="s">
        <v>8</v>
      </c>
      <c r="G28" s="28">
        <f>H28/$C$26</f>
        <v>0</v>
      </c>
      <c r="H28" s="29">
        <f>($C$20*$C$26)-H27</f>
        <v>0</v>
      </c>
    </row>
    <row r="29" spans="2:8" x14ac:dyDescent="0.25">
      <c r="B29" s="90"/>
      <c r="C29" s="91"/>
      <c r="E29" s="34"/>
      <c r="F29" s="19" t="s">
        <v>9</v>
      </c>
      <c r="G29" s="30">
        <f>G27+G28</f>
        <v>0</v>
      </c>
      <c r="H29" s="31">
        <f>H27+H28</f>
        <v>0</v>
      </c>
    </row>
    <row r="30" spans="2:8" x14ac:dyDescent="0.25">
      <c r="B30" s="90"/>
      <c r="C30" s="91"/>
      <c r="E30" s="60" t="str">
        <f>B21</f>
        <v>-</v>
      </c>
      <c r="F30" s="81" t="s">
        <v>7</v>
      </c>
      <c r="G30" s="82">
        <f>H30/$C$26</f>
        <v>0</v>
      </c>
      <c r="H30" s="83">
        <f>$C$21*$C$28</f>
        <v>0</v>
      </c>
    </row>
    <row r="31" spans="2:8" x14ac:dyDescent="0.25">
      <c r="B31" s="12"/>
      <c r="C31" s="37"/>
      <c r="E31" s="60"/>
      <c r="F31" s="81" t="s">
        <v>8</v>
      </c>
      <c r="G31" s="82">
        <f>H31/$C$26</f>
        <v>0</v>
      </c>
      <c r="H31" s="83">
        <f>($C$21*$C$26)-H30</f>
        <v>0</v>
      </c>
    </row>
    <row r="32" spans="2:8" ht="15.75" thickBot="1" x14ac:dyDescent="0.3">
      <c r="B32" s="12"/>
      <c r="C32" s="37"/>
      <c r="E32" s="69"/>
      <c r="F32" s="84" t="s">
        <v>9</v>
      </c>
      <c r="G32" s="88">
        <f>G30+G31</f>
        <v>0</v>
      </c>
      <c r="H32" s="89">
        <f>H30+H31</f>
        <v>0</v>
      </c>
    </row>
    <row r="33" spans="2:8" x14ac:dyDescent="0.25">
      <c r="B33" s="90"/>
      <c r="C33" s="91"/>
      <c r="E33" s="21"/>
    </row>
    <row r="34" spans="2:8" x14ac:dyDescent="0.25">
      <c r="B34" s="90"/>
      <c r="C34" s="91"/>
    </row>
    <row r="35" spans="2:8" x14ac:dyDescent="0.25">
      <c r="B35" s="1" t="s">
        <v>4</v>
      </c>
    </row>
    <row r="36" spans="2:8" ht="15" customHeight="1" x14ac:dyDescent="0.25">
      <c r="B36" s="94" t="s">
        <v>17</v>
      </c>
      <c r="C36" s="94"/>
      <c r="D36" s="94"/>
      <c r="E36" s="94"/>
      <c r="F36" s="94"/>
      <c r="G36" s="94"/>
      <c r="H36" s="94"/>
    </row>
    <row r="37" spans="2:8" x14ac:dyDescent="0.25">
      <c r="B37" s="94"/>
      <c r="C37" s="94"/>
      <c r="D37" s="94"/>
      <c r="E37" s="94"/>
      <c r="F37" s="94"/>
      <c r="G37" s="94"/>
      <c r="H37" s="94"/>
    </row>
    <row r="38" spans="2:8" x14ac:dyDescent="0.25">
      <c r="B38" s="94"/>
      <c r="C38" s="94"/>
      <c r="D38" s="94"/>
      <c r="E38" s="94"/>
      <c r="F38" s="94"/>
      <c r="G38" s="94"/>
      <c r="H38" s="94"/>
    </row>
    <row r="39" spans="2:8" x14ac:dyDescent="0.25">
      <c r="B39" s="5" t="s">
        <v>16</v>
      </c>
    </row>
    <row r="40" spans="2:8" x14ac:dyDescent="0.25">
      <c r="B40" s="5" t="s">
        <v>18</v>
      </c>
    </row>
    <row r="41" spans="2:8" x14ac:dyDescent="0.25">
      <c r="H41" s="80" t="str">
        <f>'FY14 Analyze by Dollars Charged'!H41</f>
        <v>1/23/2014 mv</v>
      </c>
    </row>
    <row r="45" spans="2:8" x14ac:dyDescent="0.25">
      <c r="B45" s="12"/>
      <c r="C45" s="37"/>
      <c r="D45" s="12"/>
      <c r="E45" s="12"/>
    </row>
    <row r="46" spans="2:8" x14ac:dyDescent="0.25">
      <c r="B46" s="12"/>
      <c r="C46" s="37"/>
      <c r="D46" s="12"/>
      <c r="E46" s="12"/>
    </row>
  </sheetData>
  <mergeCells count="2">
    <mergeCell ref="B9:C9"/>
    <mergeCell ref="B36:H38"/>
  </mergeCells>
  <dataValidations count="1">
    <dataValidation type="whole" operator="equal" allowBlank="1" showInputMessage="1" showErrorMessage="1" error="Please do not edit these fields_x000a_" sqref="C33:C34 C26:C31 C24">
      <formula1>1</formula1>
    </dataValidation>
  </dataValidations>
  <pageMargins left="0.7" right="0.7" top="0.75" bottom="0.75" header="0.3" footer="0.3"/>
  <pageSetup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FY14 Analyze by Dollars Charged</vt:lpstr>
      <vt:lpstr>FY14 Analyze by Effort Charged</vt:lpstr>
      <vt:lpstr>values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</cp:lastModifiedBy>
  <cp:lastPrinted>2012-10-16T17:51:03Z</cp:lastPrinted>
  <dcterms:created xsi:type="dcterms:W3CDTF">2012-10-15T16:55:35Z</dcterms:created>
  <dcterms:modified xsi:type="dcterms:W3CDTF">2014-01-23T23:51:49Z</dcterms:modified>
</cp:coreProperties>
</file>